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UENTAS_NACIONALES\PUB_BASE18\SCN- SÍNTESIS\SISTEMA CN\"/>
    </mc:Choice>
  </mc:AlternateContent>
  <bookViews>
    <workbookView xWindow="480" yWindow="405" windowWidth="19440" windowHeight="7710"/>
  </bookViews>
  <sheets>
    <sheet name="Contenido" sheetId="10" r:id="rId1"/>
    <sheet name="Cuadro 1" sheetId="11" r:id="rId2"/>
    <sheet name="Tabla" sheetId="12" r:id="rId3"/>
    <sheet name="Diccionario" sheetId="13" r:id="rId4"/>
  </sheets>
  <externalReferences>
    <externalReference r:id="rId5"/>
    <externalReference r:id="rId6"/>
    <externalReference r:id="rId7"/>
  </externalReferences>
  <definedNames>
    <definedName name="__123Graph_AGrßfico1" localSheetId="0" hidden="1">'[1]1'!#REF!</definedName>
    <definedName name="__123Graph_AGrßfico1" localSheetId="1" hidden="1">'[1]1'!#REF!</definedName>
    <definedName name="__123Graph_AGrßfico1" localSheetId="2" hidden="1">'[1]1'!#REF!</definedName>
    <definedName name="__123Graph_AGrßfico1" hidden="1">'[1]1'!#REF!</definedName>
    <definedName name="__123Graph_XGrßfico1" localSheetId="0" hidden="1">'[1]1'!#REF!</definedName>
    <definedName name="__123Graph_XGrßfico1" localSheetId="1" hidden="1">'[1]1'!#REF!</definedName>
    <definedName name="__123Graph_XGrßfico1" hidden="1">'[1]1'!#REF!</definedName>
    <definedName name="_xlnm._FilterDatabase" localSheetId="2" hidden="1">Tabla!$A$1:$G$343</definedName>
    <definedName name="_R2">#REF!</definedName>
    <definedName name="A">#REF!</definedName>
    <definedName name="A2_">#REF!</definedName>
    <definedName name="AA">#REF!</definedName>
    <definedName name="abc" localSheetId="1">#REF!</definedName>
    <definedName name="abc">#REF!</definedName>
    <definedName name="AnyoBase" localSheetId="2">[2]Configuracion!$H$13</definedName>
    <definedName name="AnyoBase">[3]Configuracion!$H$13</definedName>
    <definedName name="AnyoInicial" localSheetId="2">[2]Configuracion!$H$12</definedName>
    <definedName name="AnyoInicial">[3]Configuracion!$H$12</definedName>
    <definedName name="Anyos" localSheetId="2">[2]Grafica!$C$44:$AS$44</definedName>
    <definedName name="Anyos">[3]Grafica!$C$44:$AS$44</definedName>
    <definedName name="_xlnm.Print_Area" localSheetId="0">Contenido!$B$2:$E$12</definedName>
    <definedName name="_xlnm.Print_Area" localSheetId="1">'Cuadro 1'!$A$1:$F$113</definedName>
    <definedName name="B">#REF!</definedName>
    <definedName name="B2_">#REF!</definedName>
    <definedName name="C.ind">#REF!</definedName>
    <definedName name="C_">#REF!</definedName>
    <definedName name="C_2">#REF!</definedName>
    <definedName name="Codigos" localSheetId="2">'[2]B.1_CTE Original'!$A$8:$A$37</definedName>
    <definedName name="Codigos">'[3]B.1_CTE Original'!$A$8:$A$37</definedName>
    <definedName name="D">#REF!</definedName>
    <definedName name="D2_">#REF!</definedName>
    <definedName name="DatosArima" localSheetId="2">[2]Grafica!$C$49:$AS$49</definedName>
    <definedName name="DatosArima">[3]Grafica!$C$49:$AS$49</definedName>
    <definedName name="DatosBench" localSheetId="2">[2]Grafica!$C$48:$AS$48</definedName>
    <definedName name="DatosBench">[3]Grafica!$C$48:$AS$48</definedName>
    <definedName name="DatosOriginal" localSheetId="2">[2]Grafica!$C$47:$AS$47</definedName>
    <definedName name="DatosOriginal">[3]Grafica!$C$47:$AS$47</definedName>
    <definedName name="DatosTC" localSheetId="2">[2]Grafica!$C$50:$AS$50</definedName>
    <definedName name="DatosTC">[3]Grafica!$C$50:$AS$50</definedName>
    <definedName name="DE">#REF!</definedName>
    <definedName name="E">#REF!</definedName>
    <definedName name="E2_">#REF!</definedName>
    <definedName name="ENM">#REF!</definedName>
    <definedName name="ENM2_">#REF!</definedName>
    <definedName name="F.ae">#REF!</definedName>
    <definedName name="F_">#REF!</definedName>
    <definedName name="F_2">#REF!</definedName>
    <definedName name="F_UFP">#REF!</definedName>
    <definedName name="Ffp">#REF!</definedName>
    <definedName name="FUFP">#REF!</definedName>
    <definedName name="FUFP2">#REF!</definedName>
    <definedName name="G">#REF!</definedName>
    <definedName name="G2_">#REF!</definedName>
    <definedName name="Gob">#REF!</definedName>
    <definedName name="Grafica3aporte">#REF!</definedName>
    <definedName name="H">#REF!</definedName>
    <definedName name="H2_">#REF!</definedName>
    <definedName name="HojaArima" localSheetId="2">[2]Configuracion!$H$9</definedName>
    <definedName name="HojaArima">[3]Configuracion!$H$9</definedName>
    <definedName name="HojaBench" localSheetId="2">[2]Configuracion!$H$8</definedName>
    <definedName name="HojaBench">[3]Configuracion!$H$8</definedName>
    <definedName name="HojaOriginal" localSheetId="2">[2]Configuracion!$H$7</definedName>
    <definedName name="HojaOriginal">[3]Configuracion!$H$7</definedName>
    <definedName name="HojaTC" localSheetId="2">[2]Configuracion!$H$10</definedName>
    <definedName name="HojaTC">[3]Configuracion!$H$10</definedName>
    <definedName name="I">#REF!</definedName>
    <definedName name="I2_">#REF!</definedName>
    <definedName name="J">#REF!</definedName>
    <definedName name="J2_">#REF!</definedName>
    <definedName name="JNM">#REF!</definedName>
    <definedName name="JNM2_">#REF!</definedName>
    <definedName name="K">#REF!</definedName>
    <definedName name="K2_">#REF!</definedName>
    <definedName name="L">#REF!</definedName>
    <definedName name="L_UFP">#REF!</definedName>
    <definedName name="L2_">#REF!</definedName>
    <definedName name="Lfp">#REF!</definedName>
    <definedName name="LMN">#REF!</definedName>
    <definedName name="LUFP">#REF!</definedName>
    <definedName name="LUFP2">#REF!</definedName>
    <definedName name="M">#REF!</definedName>
    <definedName name="M2_">#REF!</definedName>
    <definedName name="MNM">#REF!</definedName>
    <definedName name="MNM2_">#REF!</definedName>
    <definedName name="MT" localSheetId="0">#REF!</definedName>
    <definedName name="MT" localSheetId="1">#REF!</definedName>
    <definedName name="MT" localSheetId="2">#REF!</definedName>
    <definedName name="MT">#REF!</definedName>
    <definedName name="N">#REF!</definedName>
    <definedName name="N2_">#REF!</definedName>
    <definedName name="ONM">#REF!</definedName>
    <definedName name="ONM2_">#REF!</definedName>
    <definedName name="P">#REF!</definedName>
    <definedName name="P2_">#REF!</definedName>
    <definedName name="peso">#REF!</definedName>
    <definedName name="PIB">#REF!</definedName>
    <definedName name="PNM">#REF!</definedName>
    <definedName name="PNM2_">#REF!</definedName>
    <definedName name="Q">#REF!</definedName>
    <definedName name="Q2_">#REF!</definedName>
    <definedName name="QNM">#REF!</definedName>
    <definedName name="QNM2_">#REF!</definedName>
    <definedName name="R_">#REF!</definedName>
    <definedName name="RNM">#REF!</definedName>
    <definedName name="RNM2_">#REF!</definedName>
    <definedName name="RS">#REF!</definedName>
    <definedName name="S">#REF!</definedName>
    <definedName name="S2_">#REF!</definedName>
    <definedName name="SNM">#REF!</definedName>
    <definedName name="SNM2_">#REF!</definedName>
    <definedName name="T">#REF!</definedName>
    <definedName name="_xlnm.Print_Titles" localSheetId="1">'Cuadro 1'!$3:$3</definedName>
    <definedName name="TOTALD.21" localSheetId="0">#REF!</definedName>
    <definedName name="TOTALD.21" localSheetId="1">#REF!</definedName>
    <definedName name="TOTALD.21" localSheetId="2">#REF!</definedName>
    <definedName name="TOTALD.21">#REF!</definedName>
    <definedName name="TOTALOFERTA" localSheetId="0">#REF!</definedName>
    <definedName name="TOTALOFERTA" localSheetId="1">#REF!</definedName>
    <definedName name="TOTALOFERTA" localSheetId="2">#REF!</definedName>
    <definedName name="TOTALOFERTA">#REF!</definedName>
    <definedName name="TOTALOFETRA" localSheetId="1">#REF!</definedName>
    <definedName name="TOTALOFETRA" localSheetId="2">#REF!</definedName>
    <definedName name="TOTALOFETRA">#REF!</definedName>
    <definedName name="TOTALP.1" localSheetId="0">#REF!</definedName>
    <definedName name="TOTALP.1" localSheetId="1">#REF!</definedName>
    <definedName name="TOTALP.1" localSheetId="2">#REF!</definedName>
    <definedName name="TOTALP.1">#REF!</definedName>
    <definedName name="TOTALP.2" localSheetId="0">#REF!</definedName>
    <definedName name="TOTALP.2" localSheetId="1">#REF!</definedName>
    <definedName name="TOTALP.2" localSheetId="2">#REF!</definedName>
    <definedName name="TOTALP.2">#REF!</definedName>
    <definedName name="TOTALP.3" localSheetId="1">#REF!</definedName>
    <definedName name="TOTALP.3" localSheetId="2">#REF!</definedName>
    <definedName name="TOTALP.3">#REF!</definedName>
    <definedName name="TOTALP.31HOG" localSheetId="1">#REF!</definedName>
    <definedName name="TOTALP.31HOG" localSheetId="2">#REF!</definedName>
    <definedName name="TOTALP.31HOG">#REF!</definedName>
    <definedName name="TOTALP.5" localSheetId="1">#REF!</definedName>
    <definedName name="TOTALP.5" localSheetId="2">#REF!</definedName>
    <definedName name="TOTALP.5">#REF!</definedName>
    <definedName name="TOTALP.51" localSheetId="1">#REF!</definedName>
    <definedName name="TOTALP.51" localSheetId="2">#REF!</definedName>
    <definedName name="TOTALP.51">#REF!</definedName>
    <definedName name="TOTALP.52" localSheetId="1">#REF!</definedName>
    <definedName name="TOTALP.52" localSheetId="2">#REF!</definedName>
    <definedName name="TOTALP.52">#REF!</definedName>
    <definedName name="TOTALP.6" localSheetId="1">#REF!</definedName>
    <definedName name="TOTALP.6" localSheetId="2">#REF!</definedName>
    <definedName name="TOTALP.6">#REF!</definedName>
    <definedName name="TOTALP.7" localSheetId="1">#REF!</definedName>
    <definedName name="TOTALP.7" localSheetId="2">#REF!</definedName>
    <definedName name="TOTALP.7">#REF!</definedName>
    <definedName name="TOTALP2EQ" localSheetId="1">#REF!</definedName>
    <definedName name="TOTALP2EQ" localSheetId="2">#REF!</definedName>
    <definedName name="TOTALP2EQ">#REF!</definedName>
    <definedName name="TOTALP31ISFLSH" localSheetId="1">#REF!</definedName>
    <definedName name="TOTALP31ISFLSH" localSheetId="2">#REF!</definedName>
    <definedName name="TOTALP31ISFLSH">#REF!</definedName>
    <definedName name="TOTALP3GOB" localSheetId="1">#REF!</definedName>
    <definedName name="TOTALP3GOB" localSheetId="2">#REF!</definedName>
    <definedName name="TOTALP3GOB">#REF!</definedName>
    <definedName name="TOTALUTILIZ.1" localSheetId="1">#REF!</definedName>
    <definedName name="TOTALUTILIZ.1" localSheetId="2">#REF!</definedName>
    <definedName name="TOTALUTILIZ.1">#REF!</definedName>
    <definedName name="tttt" localSheetId="0">#REF!</definedName>
    <definedName name="tttt" localSheetId="1">#REF!</definedName>
    <definedName name="tttt" localSheetId="2">#REF!</definedName>
    <definedName name="tttt">#REF!</definedName>
    <definedName name="TUFP">#REF!</definedName>
    <definedName name="TUFP2">#REF!</definedName>
  </definedNames>
  <calcPr calcId="152511"/>
</workbook>
</file>

<file path=xl/calcChain.xml><?xml version="1.0" encoding="utf-8"?>
<calcChain xmlns="http://schemas.openxmlformats.org/spreadsheetml/2006/main">
  <c r="F3" i="11" l="1"/>
  <c r="A3" i="11" l="1"/>
  <c r="C8" i="11"/>
  <c r="C97" i="11"/>
  <c r="F73" i="11"/>
  <c r="C109" i="11"/>
  <c r="C90" i="11"/>
  <c r="C76" i="11"/>
  <c r="C106" i="11"/>
  <c r="C98" i="11"/>
  <c r="F72" i="11"/>
  <c r="C108" i="11"/>
  <c r="C89" i="11"/>
  <c r="C73" i="11"/>
  <c r="F83" i="11"/>
  <c r="C105" i="11"/>
  <c r="F106" i="11"/>
  <c r="C107" i="11"/>
  <c r="F84" i="11"/>
  <c r="C72" i="11"/>
  <c r="F64" i="11"/>
  <c r="F76" i="11"/>
  <c r="F75" i="11"/>
  <c r="C40" i="11"/>
  <c r="C32" i="11"/>
  <c r="F12" i="11"/>
  <c r="C39" i="11"/>
  <c r="F11" i="11"/>
  <c r="C36" i="11"/>
  <c r="F15" i="11"/>
  <c r="C31" i="11"/>
  <c r="C38" i="11"/>
  <c r="C30" i="11"/>
  <c r="F10" i="11"/>
  <c r="C29" i="11"/>
  <c r="F8" i="11"/>
  <c r="F17" i="11"/>
  <c r="F16" i="11"/>
  <c r="C41" i="11"/>
  <c r="C37" i="11"/>
  <c r="C44" i="11"/>
  <c r="C34" i="11"/>
  <c r="C47" i="11"/>
  <c r="C35" i="11"/>
  <c r="F14" i="11"/>
  <c r="C42" i="11"/>
  <c r="C33" i="11"/>
  <c r="C16" i="11"/>
  <c r="C15" i="11"/>
  <c r="C14" i="11"/>
  <c r="C12" i="11"/>
  <c r="C13" i="11"/>
  <c r="F50" i="11" l="1"/>
  <c r="F48" i="11"/>
  <c r="F51" i="11"/>
  <c r="F53" i="11"/>
  <c r="F58" i="11"/>
  <c r="F59" i="11"/>
  <c r="F61" i="11"/>
  <c r="C104" i="11"/>
  <c r="F54" i="11"/>
  <c r="F62" i="11"/>
  <c r="F52" i="11"/>
  <c r="C81" i="11"/>
  <c r="F82" i="11"/>
  <c r="F63" i="11"/>
  <c r="F57" i="11"/>
  <c r="C88" i="11"/>
  <c r="C71" i="11"/>
  <c r="F56" i="11"/>
  <c r="C20" i="11"/>
  <c r="C96" i="11"/>
  <c r="F21" i="11"/>
  <c r="C28" i="11"/>
  <c r="F60" i="11"/>
  <c r="C82" i="11"/>
  <c r="C70" i="11"/>
  <c r="F71" i="11"/>
  <c r="F20" i="11"/>
  <c r="F55" i="11"/>
  <c r="F9" i="11"/>
  <c r="F49" i="11" l="1"/>
  <c r="C69" i="11"/>
  <c r="C80" i="11"/>
  <c r="C21" i="11"/>
  <c r="F28" i="11" l="1"/>
  <c r="C43" i="11" l="1"/>
  <c r="F47" i="11" l="1"/>
  <c r="C64" i="11" l="1"/>
  <c r="F69" i="11" l="1"/>
  <c r="C77" i="11" l="1"/>
  <c r="F88" i="11" l="1"/>
  <c r="F80" i="11"/>
  <c r="C84" i="11" l="1"/>
  <c r="C91" i="11"/>
  <c r="F96" i="11" l="1"/>
  <c r="C99" i="11" l="1"/>
  <c r="F104" i="11" l="1"/>
  <c r="F110" i="11" l="1"/>
  <c r="C110" i="11" l="1"/>
</calcChain>
</file>

<file path=xl/sharedStrings.xml><?xml version="1.0" encoding="utf-8"?>
<sst xmlns="http://schemas.openxmlformats.org/spreadsheetml/2006/main" count="2131" uniqueCount="248">
  <si>
    <t>CUENTA 0: CUENTA DE BIENES Y SERVICIOS</t>
  </si>
  <si>
    <t>Recursos</t>
  </si>
  <si>
    <t>Empleos</t>
  </si>
  <si>
    <t>P.1</t>
  </si>
  <si>
    <t>Producción en valores básicos</t>
  </si>
  <si>
    <t>P.2</t>
  </si>
  <si>
    <t>Consumo intermedio</t>
  </si>
  <si>
    <t>P.3/P.4</t>
  </si>
  <si>
    <t>Gasto de consumo final</t>
  </si>
  <si>
    <t>P.31/P.41</t>
  </si>
  <si>
    <t>P.32/P.42</t>
  </si>
  <si>
    <t>D.21</t>
  </si>
  <si>
    <t>Impuestos sobre los productos</t>
  </si>
  <si>
    <t>P.51</t>
  </si>
  <si>
    <t>Formación bruta de capital fijo</t>
  </si>
  <si>
    <t>D.31</t>
  </si>
  <si>
    <t>Subvenciones a los productos</t>
  </si>
  <si>
    <t>P.7</t>
  </si>
  <si>
    <t>Importaciones de bienes y servicios</t>
  </si>
  <si>
    <t>P.52</t>
  </si>
  <si>
    <t>Variaciones de existencias</t>
  </si>
  <si>
    <t>P.71</t>
  </si>
  <si>
    <t xml:space="preserve">   Importaciones de bienes</t>
  </si>
  <si>
    <t>P.6</t>
  </si>
  <si>
    <t>Exportaciones de bienes y servicios</t>
  </si>
  <si>
    <t>P.72</t>
  </si>
  <si>
    <t xml:space="preserve">   Importaciones de servicios</t>
  </si>
  <si>
    <t>P.61</t>
  </si>
  <si>
    <t xml:space="preserve">   Exportaciones de bienes</t>
  </si>
  <si>
    <t>P.62</t>
  </si>
  <si>
    <t xml:space="preserve">   Exportaciones de servicios</t>
  </si>
  <si>
    <t>CUENTA I: CUENTA DE PRODUCCIÓN</t>
  </si>
  <si>
    <t>P.3</t>
  </si>
  <si>
    <t>B.1</t>
  </si>
  <si>
    <t>Impuestos menos subvenciones sobre los productos</t>
  </si>
  <si>
    <t>P.4</t>
  </si>
  <si>
    <t>II. CUENTA DE DISTRIBUCIÓN Y UTILIZACIÓN DEL INGRESO</t>
  </si>
  <si>
    <t>P.31</t>
  </si>
  <si>
    <t>P.41</t>
  </si>
  <si>
    <t>D.1</t>
  </si>
  <si>
    <t>Remuneración de los asalariados</t>
  </si>
  <si>
    <t>P.32</t>
  </si>
  <si>
    <t>D.11</t>
  </si>
  <si>
    <t xml:space="preserve">   Sueldos y salarios</t>
  </si>
  <si>
    <t>P.42</t>
  </si>
  <si>
    <t>D.12</t>
  </si>
  <si>
    <t xml:space="preserve">   Contribuciones sociales de los empleadores</t>
  </si>
  <si>
    <t>D.121</t>
  </si>
  <si>
    <t>D.122</t>
  </si>
  <si>
    <t>D.2</t>
  </si>
  <si>
    <t>Impuestos sobre la producción y las importaciones</t>
  </si>
  <si>
    <t xml:space="preserve">   Impuestos sobre los productos</t>
  </si>
  <si>
    <t>D.211</t>
  </si>
  <si>
    <t>D.212</t>
  </si>
  <si>
    <t>D.213</t>
  </si>
  <si>
    <t>Impuesto sobre las exportaciones</t>
  </si>
  <si>
    <t>D.214</t>
  </si>
  <si>
    <t>Impuesto sobre los productos, excepto el IVA y los impuestos sobre las importaciones y exportaciones</t>
  </si>
  <si>
    <t>D.29</t>
  </si>
  <si>
    <t>Otros impuestos sobre la producción</t>
  </si>
  <si>
    <t>D.3</t>
  </si>
  <si>
    <t>Subvenciones</t>
  </si>
  <si>
    <t xml:space="preserve">   Subvenciones a los productos</t>
  </si>
  <si>
    <t>D.39</t>
  </si>
  <si>
    <t>B.2</t>
  </si>
  <si>
    <t>EXCEDENTE DE EXPLOTACIÓN (1)</t>
  </si>
  <si>
    <t>B.3</t>
  </si>
  <si>
    <t>INGRESO MIXTO (1)</t>
  </si>
  <si>
    <t>II.1.2  CUENTA DE ASIGNACIÓN DEL INGRESO PRIMARIO</t>
  </si>
  <si>
    <t>D.4</t>
  </si>
  <si>
    <t>Renta de la propiedad pagada al resto del mundo</t>
  </si>
  <si>
    <t>B.5</t>
  </si>
  <si>
    <t>INGRESO NACIONAL (1)</t>
  </si>
  <si>
    <t>Renta de la propiedad recibida del resto del mundo</t>
  </si>
  <si>
    <t>II.2  CUENTA DE DISTRIBUCIÓN SECUNDARIA DEL INGRESO</t>
  </si>
  <si>
    <t>D.5</t>
  </si>
  <si>
    <t>Impuestos corrientes sobre el ingreso, la riqueza, etc.</t>
  </si>
  <si>
    <t>D.51</t>
  </si>
  <si>
    <t>D.59</t>
  </si>
  <si>
    <t>D.7</t>
  </si>
  <si>
    <t>Otras transferencias corrientes pagadas al exterior</t>
  </si>
  <si>
    <t>Otras transferencias corrientes recibidas del exterior</t>
  </si>
  <si>
    <t>B.6</t>
  </si>
  <si>
    <t>INGRESO DISPONIBLE (1)</t>
  </si>
  <si>
    <t>II.3  CUENTA DE REDISTRIBUCIÓN DEL INGRESO EN ESPECIE</t>
  </si>
  <si>
    <t>D63</t>
  </si>
  <si>
    <t>Transferencias sociales en especie</t>
  </si>
  <si>
    <t>INGRESO DISPONIBLE  (1)</t>
  </si>
  <si>
    <t>D631</t>
  </si>
  <si>
    <t>Transferencias sociales en especie - producción no de mercado</t>
  </si>
  <si>
    <t>D632</t>
  </si>
  <si>
    <t>Transferencias sociales en especie - producción de mercado comprada</t>
  </si>
  <si>
    <t>B.7</t>
  </si>
  <si>
    <t>INGRESO DISPONIBLE AJUSTADO</t>
  </si>
  <si>
    <t>II.4 CUENTA DE UTILIZACIÓN DEL INGRESO</t>
  </si>
  <si>
    <t>II.4.1  CUENTA DE UTILIZACIÓN DEL INGRESO DISPONIBLE</t>
  </si>
  <si>
    <t>B.8</t>
  </si>
  <si>
    <t>AHORRO   (1)</t>
  </si>
  <si>
    <t>II.4.2  CUENTA DE UTILIZACIÓN DEL INGRESO DISPONIBLE AJUSTADO</t>
  </si>
  <si>
    <t>Consumo final efectivo</t>
  </si>
  <si>
    <t>INGRESO DISPONIBLE  AJUSTADO</t>
  </si>
  <si>
    <t xml:space="preserve">   Consumo individual efectivo</t>
  </si>
  <si>
    <t xml:space="preserve">   Consumo colectivo individual efectivo</t>
  </si>
  <si>
    <t>III. CUENTAS DE ACUMULACIÓN</t>
  </si>
  <si>
    <t>III.1  CUENTA DE CAPITAL</t>
  </si>
  <si>
    <t>Variaciones de activos</t>
  </si>
  <si>
    <t xml:space="preserve">            Variaciones de pasivos y del valor bruto</t>
  </si>
  <si>
    <t>P.51b</t>
  </si>
  <si>
    <t>B.8b</t>
  </si>
  <si>
    <t>AHORRO BRUTO</t>
  </si>
  <si>
    <t>AN111/AN112</t>
  </si>
  <si>
    <t>Construcción</t>
  </si>
  <si>
    <t>AN113</t>
  </si>
  <si>
    <t>Maquinaria y equipo</t>
  </si>
  <si>
    <t>D.9</t>
  </si>
  <si>
    <t>Transferencias de capital, por cobrar al exterior</t>
  </si>
  <si>
    <t xml:space="preserve">AN115 </t>
  </si>
  <si>
    <t>Recursos biológicos cultivados</t>
  </si>
  <si>
    <t>D.9r</t>
  </si>
  <si>
    <t>Variación de existencias</t>
  </si>
  <si>
    <t>B.9</t>
  </si>
  <si>
    <t>B.10.1</t>
  </si>
  <si>
    <t>VARIACIONES DEL VALOR BRUTO DEBIDAS AL AHORRO Y A LAS TRANSFERENCIAS DE CAPITAL</t>
  </si>
  <si>
    <t>PRODUCTO INTERNO A PRECIOS DE COMPRADOR (1)</t>
  </si>
  <si>
    <t xml:space="preserve">   Otras subvenciones a la producción</t>
  </si>
  <si>
    <t xml:space="preserve">   Gasto de consumo individual</t>
  </si>
  <si>
    <t xml:space="preserve">   II.1: CUENTA DE DISTRIBUCIÓN PRIMARIA DEL INGRESO</t>
  </si>
  <si>
    <t xml:space="preserve">      Contribuciones sociales imputadas de los empleadores</t>
  </si>
  <si>
    <t xml:space="preserve">      Impuestos tipo valor agregado (IVA)</t>
  </si>
  <si>
    <t xml:space="preserve">      Impuestos y derechos sobre las importaciones, excluyendo el IVA</t>
  </si>
  <si>
    <t xml:space="preserve">INGRESO MIXTO (1) </t>
  </si>
  <si>
    <t>PRESTAMO BRUTO (+) / ENDEUDAMIENTO BRUTO (-)</t>
  </si>
  <si>
    <t>República de Panamá</t>
  </si>
  <si>
    <t xml:space="preserve">CONTRALORÍA GENERAL DE LA REPÚBLICA </t>
  </si>
  <si>
    <t>Instituto Nacional de Estadística y Censo</t>
  </si>
  <si>
    <t>SECUENCIA DE CUENTAS DE LA ECONOMÍA TOTAL EN LA REPÚBLICA</t>
  </si>
  <si>
    <t>(1) En términos brutos.</t>
  </si>
  <si>
    <t xml:space="preserve">      Contribuciones sociales efectivas de los empleadores</t>
  </si>
  <si>
    <t xml:space="preserve">   Otros impuestos sobre la producción</t>
  </si>
  <si>
    <t xml:space="preserve">  Impuestos sobre el ingreso</t>
  </si>
  <si>
    <t xml:space="preserve">  Otros impuestos corrientes</t>
  </si>
  <si>
    <t>Tabla de contenido</t>
  </si>
  <si>
    <t xml:space="preserve">                Recursos</t>
  </si>
  <si>
    <t xml:space="preserve">AN117 </t>
  </si>
  <si>
    <t>Productos de propiedad intelectual</t>
  </si>
  <si>
    <t>D.61</t>
  </si>
  <si>
    <t>Contribuciones sociales netas</t>
  </si>
  <si>
    <t>D.62</t>
  </si>
  <si>
    <t>Prestaciones sociales distintas a las transferencias sociales en especie</t>
  </si>
  <si>
    <t>0.0 Cuando la cantidad es menor a la mitad de la unidad o fracción decimal adoptada, para la expresión del dato.</t>
  </si>
  <si>
    <t>(En millones de balboas)</t>
  </si>
  <si>
    <t xml:space="preserve">   Gasto de consumo colectivo + individual</t>
  </si>
  <si>
    <t xml:space="preserve">      Impuesto sobre las exportaciones</t>
  </si>
  <si>
    <t xml:space="preserve">      II.1.1  CUENTA DE GENERACIÓN DEL INGRESO</t>
  </si>
  <si>
    <t xml:space="preserve">  Gasto de consumo individual</t>
  </si>
  <si>
    <t xml:space="preserve">  Gasto de consumo colectivo + individual</t>
  </si>
  <si>
    <t>Transferencias de capital, por pagar al exterior</t>
  </si>
  <si>
    <t>Cuadro 1</t>
  </si>
  <si>
    <t>NOTA: Por razones de redondeo algunas cifras pueden presentar leves diferencias.</t>
  </si>
  <si>
    <t>Contenido</t>
  </si>
  <si>
    <t>Cuadros</t>
  </si>
  <si>
    <t>Año</t>
  </si>
  <si>
    <t>Idf_Transaccion</t>
  </si>
  <si>
    <t>Idf_Actividad</t>
  </si>
  <si>
    <t>Idf_Categoria</t>
  </si>
  <si>
    <t>Idf_Producto</t>
  </si>
  <si>
    <t>Valor</t>
  </si>
  <si>
    <t>Cou</t>
  </si>
  <si>
    <t>C</t>
  </si>
  <si>
    <t>00</t>
  </si>
  <si>
    <t>2023 (P)</t>
  </si>
  <si>
    <t>SECUENCIA DE CUENTAS DE LA ECONOMÍA TOTAL EN LA REPÚBLICA:</t>
  </si>
  <si>
    <t>N.° cuadros</t>
  </si>
  <si>
    <t>D.4_RMp</t>
  </si>
  <si>
    <t>Intereses pagados por bancos de licencia general e internacional</t>
  </si>
  <si>
    <t>Dividendos y utilidades distribuidas</t>
  </si>
  <si>
    <t>Intereses devengados</t>
  </si>
  <si>
    <t>Utilidades  reinvertidas y no distribuidas</t>
  </si>
  <si>
    <t>Intereses pagados a empresas de inversión y otros  intereses</t>
  </si>
  <si>
    <t>D.11_RMu</t>
  </si>
  <si>
    <t>D.11_RMr</t>
  </si>
  <si>
    <t>D.4_RMr</t>
  </si>
  <si>
    <t>Intereses cobrados por bancos de licencia general e internacional</t>
  </si>
  <si>
    <t>Intereses sobre bonos y pagarés</t>
  </si>
  <si>
    <t>Otros intereses</t>
  </si>
  <si>
    <t>Dividendos</t>
  </si>
  <si>
    <t>D.61e</t>
  </si>
  <si>
    <t>D.62e</t>
  </si>
  <si>
    <t>D.7e</t>
  </si>
  <si>
    <t>Transferencia por las administraciones públicas</t>
  </si>
  <si>
    <t>Transferencia por otros sectores residentes</t>
  </si>
  <si>
    <t>Impuestos sobre el ingreso</t>
  </si>
  <si>
    <t>Otros impuestos corrientes</t>
  </si>
  <si>
    <t>D.62r</t>
  </si>
  <si>
    <t>D.7r</t>
  </si>
  <si>
    <t>A sectores privados</t>
  </si>
  <si>
    <t>A las administraciones públicas</t>
  </si>
  <si>
    <t>Tabla de datos</t>
  </si>
  <si>
    <t>Diccionario de datos</t>
  </si>
  <si>
    <t>Transacción</t>
  </si>
  <si>
    <t>PRODUCCIÓN EN VALORES BÁSICOS</t>
  </si>
  <si>
    <t>IMPUESTOS SOBRE LOS PRODUCTOS</t>
  </si>
  <si>
    <t>SUBVENCIONES A LOS PRODUCTOS</t>
  </si>
  <si>
    <t>IMPORTACIONES DE BIENES Y SERVICIOS</t>
  </si>
  <si>
    <t>IMPORTACIONES DE BIENES</t>
  </si>
  <si>
    <t>IMPORTACIONES DE SERVICIOS</t>
  </si>
  <si>
    <t>CONSUMO INTERMEDIO</t>
  </si>
  <si>
    <t>FORMACIÓN BRUTA DE CAPITAL FIJO</t>
  </si>
  <si>
    <t>VARIACIONES DE EXISTENCIAS</t>
  </si>
  <si>
    <t>EXPORTACIONES DE BIENES Y SERVICIOS</t>
  </si>
  <si>
    <t>GASTO DE CONSUMO INDIVIDUAL</t>
  </si>
  <si>
    <t>GASTO DE CONSUMO COLECTIVO + INDIVIDUAL</t>
  </si>
  <si>
    <t>EXPORTACIONES DE BIENES</t>
  </si>
  <si>
    <t>EXPORTACIONES DE SERVICIOS</t>
  </si>
  <si>
    <t>IMPUESTOS SOBRE LA PRODUCCIÓN Y LAS IMPORTACIONES</t>
  </si>
  <si>
    <t>IMPUESTO SOBRE LOS PRODUCTOS, EXCEPTO EL IVA Y LOS IMPUESTOS SOBRE LAS IMPORTACIONES Y EXPORTACIONES</t>
  </si>
  <si>
    <t>OTROS IMPUESTOS SOBRE LA PRODUCCIÓN</t>
  </si>
  <si>
    <t>SUBVENCIONES</t>
  </si>
  <si>
    <t>INGRESO MIXTO</t>
  </si>
  <si>
    <t>SUELDOS Y SALARIOS</t>
  </si>
  <si>
    <t>CONTRIBUCIONES SOCIALES DE LOS EMPLEADORES</t>
  </si>
  <si>
    <t>CONTRIBUCIONES SOCIALES EFECTIVAS DE LOS EMPLEADORES</t>
  </si>
  <si>
    <t>CONTRIBUCIONES SOCIALES IMPUTADAS DE LOS EMPLEADORES</t>
  </si>
  <si>
    <t>IMPUESTOS TIPO VALOR AGREGADO (IVA)</t>
  </si>
  <si>
    <t>IMPUESTOS Y DERECHOS SOBRE LAS IMPORTACIONES, EXCLUYENDO EL IVA</t>
  </si>
  <si>
    <t>OTRAS SUBVENCIONES A LA PRODUCCIÓN</t>
  </si>
  <si>
    <t>RENTA DE LA PROPIEDAD PAGADA AL RESTO DEL MUNDO</t>
  </si>
  <si>
    <t>SUELDOS Y SALARIOS (RESTO DEL MUNDO UTILIZACIÓN)</t>
  </si>
  <si>
    <t>SUELDOS Y SALARIOS (RESTO DEL MUNDO RECURSOS)</t>
  </si>
  <si>
    <t>RENTA DE LA PROPIEDAD RECIBIDA AL RESTO DEL MUNDO</t>
  </si>
  <si>
    <t>TRANSFERENCIAS SOCIALES EN ESPECIE - PRODUCCIÓN NO DE MERCADO</t>
  </si>
  <si>
    <t>TRANSFERENCIAS SOCIALES EN ESPECIE - PRODUCCIÓN DE MERCADO COMPRADA</t>
  </si>
  <si>
    <t>CONSTRUCCIÓN</t>
  </si>
  <si>
    <t>MAQUINARIA Y EQUIPO</t>
  </si>
  <si>
    <t>RECURSOS BIOLÓGICOS CULTIVADOS</t>
  </si>
  <si>
    <t>PRODUCTOS DE PROPIEDAD INTELECTUAL</t>
  </si>
  <si>
    <t>TRANSFERENCIAS DE CAPITAL, POR COBRAR AL EXTERIOR</t>
  </si>
  <si>
    <t>IMPUESTOS SOBRE EL INGRESO</t>
  </si>
  <si>
    <t>OTROS IMPUESTOS CORRIENTES</t>
  </si>
  <si>
    <t>CONSUMO INDIVIDUAL EFECTIVO</t>
  </si>
  <si>
    <t>CONSUMO COLECTIVO INDIVIDUAL EFECTIVO</t>
  </si>
  <si>
    <t>CONTRIBUCIONES SOCIALES NETAS (EMPLEOS)</t>
  </si>
  <si>
    <t>PRESTACIONES SOCIALES DISTINTAS A LAS TRANSFERENCIAS SOCIALES EN ESPECIE (EMPLEOS)</t>
  </si>
  <si>
    <t>OTRAS TRANSFERENCIAS CORRIENTES PAGADAS AL EXTERIOR (EMPLEOS)</t>
  </si>
  <si>
    <t>CONTRIBUCIONES SOCIALES NETAS (RECURSOS)</t>
  </si>
  <si>
    <t>PRESTACIONES SOCIALES DISTINTAS A LAS TRANSFERENCIAS SOCIALES EN ESPECIE (RECURSOS)</t>
  </si>
  <si>
    <t>NOTA: Por razones de redondeo, algunas cifras pueden presentar leves diferencias.</t>
  </si>
  <si>
    <t>Secuencia de cuentas de la economía total en la República: Años 2018-23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</si>
</sst>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0.0"/>
    <numFmt numFmtId="169" formatCode="#,##0.000"/>
    <numFmt numFmtId="170" formatCode="0.00000000"/>
    <numFmt numFmtId="171" formatCode="0.000000000"/>
    <numFmt numFmtId="172" formatCode="0.000000000000000000"/>
    <numFmt numFmtId="173" formatCode="#,##0.000000"/>
    <numFmt numFmtId="174" formatCode="0.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u/>
      <sz val="10"/>
      <color rgb="FF0070C0"/>
      <name val="Arial"/>
      <family val="2"/>
    </font>
    <font>
      <b/>
      <sz val="11"/>
      <color theme="0"/>
      <name val="Arial"/>
      <family val="2"/>
    </font>
    <font>
      <sz val="11"/>
      <color rgb="FF0F243E"/>
      <name val="Arial"/>
      <family val="2"/>
    </font>
    <font>
      <b/>
      <sz val="11"/>
      <color rgb="FF0F243E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rgb="FF0F243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double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0"/>
      </right>
      <top style="thin">
        <color theme="1"/>
      </top>
      <bottom style="thin">
        <color theme="1"/>
      </bottom>
      <diagonal/>
    </border>
    <border>
      <left style="double">
        <color theme="0"/>
      </left>
      <right style="thin">
        <color theme="1"/>
      </right>
      <top style="thin">
        <color theme="1"/>
      </top>
      <bottom style="double">
        <color theme="0"/>
      </bottom>
      <diagonal/>
    </border>
    <border>
      <left style="thin">
        <color theme="1"/>
      </left>
      <right style="double">
        <color theme="0"/>
      </right>
      <top style="thin">
        <color theme="1"/>
      </top>
      <bottom style="double">
        <color theme="0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thin">
        <color rgb="FF0F243E"/>
      </right>
      <top style="double">
        <color theme="0"/>
      </top>
      <bottom style="thin">
        <color rgb="FF0F243E"/>
      </bottom>
      <diagonal/>
    </border>
    <border>
      <left style="thin">
        <color rgb="FF0F243E"/>
      </left>
      <right style="double">
        <color theme="0"/>
      </right>
      <top style="double">
        <color theme="0"/>
      </top>
      <bottom style="thin">
        <color rgb="FF0F243E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8" applyNumberFormat="0" applyAlignment="0" applyProtection="0"/>
    <xf numFmtId="0" fontId="6" fillId="13" borderId="9" applyNumberFormat="0" applyAlignment="0" applyProtection="0"/>
    <xf numFmtId="0" fontId="7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9" fillId="8" borderId="8" applyNumberFormat="0" applyAlignment="0" applyProtection="0"/>
    <xf numFmtId="0" fontId="10" fillId="18" borderId="0" applyNumberFormat="0" applyBorder="0" applyAlignment="0" applyProtection="0"/>
    <xf numFmtId="164" fontId="11" fillId="0" borderId="0" applyFont="0" applyFill="0" applyBorder="0" applyAlignment="0" applyProtection="0"/>
    <xf numFmtId="0" fontId="12" fillId="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" borderId="1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12" borderId="12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8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34" fillId="0" borderId="0"/>
    <xf numFmtId="0" fontId="1" fillId="0" borderId="0"/>
  </cellStyleXfs>
  <cellXfs count="189">
    <xf numFmtId="0" fontId="0" fillId="0" borderId="0" xfId="0"/>
    <xf numFmtId="166" fontId="19" fillId="2" borderId="0" xfId="1" applyNumberFormat="1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1" fillId="2" borderId="0" xfId="0" applyFont="1" applyFill="1"/>
    <xf numFmtId="0" fontId="22" fillId="2" borderId="0" xfId="0" applyFont="1" applyFill="1" applyAlignment="1"/>
    <xf numFmtId="0" fontId="21" fillId="2" borderId="0" xfId="0" applyFont="1" applyFill="1" applyAlignment="1"/>
    <xf numFmtId="0" fontId="22" fillId="2" borderId="0" xfId="0" applyFont="1" applyFill="1"/>
    <xf numFmtId="0" fontId="21" fillId="2" borderId="1" xfId="0" applyFont="1" applyFill="1" applyBorder="1"/>
    <xf numFmtId="0" fontId="21" fillId="2" borderId="0" xfId="0" applyFont="1" applyFill="1" applyAlignment="1">
      <alignment vertical="top"/>
    </xf>
    <xf numFmtId="0" fontId="21" fillId="2" borderId="0" xfId="0" applyFont="1" applyFill="1" applyBorder="1" applyAlignment="1">
      <alignment vertical="top"/>
    </xf>
    <xf numFmtId="165" fontId="21" fillId="2" borderId="0" xfId="0" applyNumberFormat="1" applyFont="1" applyFill="1"/>
    <xf numFmtId="0" fontId="21" fillId="2" borderId="3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1" fillId="2" borderId="3" xfId="0" applyFont="1" applyFill="1" applyBorder="1"/>
    <xf numFmtId="0" fontId="21" fillId="2" borderId="0" xfId="0" applyFont="1" applyFill="1" applyBorder="1"/>
    <xf numFmtId="165" fontId="21" fillId="2" borderId="0" xfId="1" applyNumberFormat="1" applyFont="1" applyFill="1"/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top"/>
    </xf>
    <xf numFmtId="0" fontId="21" fillId="2" borderId="0" xfId="0" applyFont="1" applyFill="1" applyBorder="1" applyAlignment="1">
      <alignment horizontal="justify" vertical="top" wrapText="1"/>
    </xf>
    <xf numFmtId="166" fontId="21" fillId="2" borderId="0" xfId="0" applyNumberFormat="1" applyFont="1" applyFill="1"/>
    <xf numFmtId="0" fontId="21" fillId="2" borderId="0" xfId="0" applyFont="1" applyFill="1" applyBorder="1" applyAlignment="1">
      <alignment horizontal="justify" vertical="center" wrapText="1"/>
    </xf>
    <xf numFmtId="166" fontId="19" fillId="2" borderId="0" xfId="1" applyNumberFormat="1" applyFont="1" applyFill="1" applyAlignment="1">
      <alignment vertical="top"/>
    </xf>
    <xf numFmtId="166" fontId="19" fillId="2" borderId="1" xfId="1" applyNumberFormat="1" applyFont="1" applyFill="1" applyBorder="1"/>
    <xf numFmtId="0" fontId="23" fillId="2" borderId="0" xfId="0" applyFont="1" applyFill="1"/>
    <xf numFmtId="0" fontId="22" fillId="2" borderId="1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justify" wrapText="1"/>
    </xf>
    <xf numFmtId="165" fontId="22" fillId="2" borderId="0" xfId="1" applyNumberFormat="1" applyFont="1" applyFill="1" applyBorder="1" applyAlignment="1"/>
    <xf numFmtId="0" fontId="21" fillId="2" borderId="0" xfId="0" applyFont="1" applyFill="1" applyBorder="1" applyAlignment="1">
      <alignment horizontal="justify" wrapText="1"/>
    </xf>
    <xf numFmtId="165" fontId="21" fillId="2" borderId="0" xfId="1" applyNumberFormat="1" applyFont="1" applyFill="1" applyBorder="1" applyAlignment="1"/>
    <xf numFmtId="0" fontId="24" fillId="2" borderId="0" xfId="0" applyFont="1" applyFill="1"/>
    <xf numFmtId="0" fontId="21" fillId="2" borderId="0" xfId="0" applyFont="1" applyFill="1" applyAlignment="1">
      <alignment horizontal="justify" vertical="center" wrapText="1"/>
    </xf>
    <xf numFmtId="167" fontId="21" fillId="2" borderId="3" xfId="0" applyNumberFormat="1" applyFont="1" applyFill="1" applyBorder="1" applyAlignment="1">
      <alignment vertical="top"/>
    </xf>
    <xf numFmtId="0" fontId="21" fillId="2" borderId="3" xfId="0" applyFont="1" applyFill="1" applyBorder="1" applyAlignment="1"/>
    <xf numFmtId="0" fontId="22" fillId="2" borderId="0" xfId="0" applyFont="1" applyFill="1" applyBorder="1"/>
    <xf numFmtId="0" fontId="21" fillId="2" borderId="5" xfId="0" applyFont="1" applyFill="1" applyBorder="1" applyAlignment="1">
      <alignment vertical="top"/>
    </xf>
    <xf numFmtId="0" fontId="21" fillId="2" borderId="1" xfId="0" applyFont="1" applyFill="1" applyBorder="1" applyAlignment="1">
      <alignment horizontal="justify" vertical="top" wrapText="1"/>
    </xf>
    <xf numFmtId="0" fontId="21" fillId="2" borderId="0" xfId="0" applyFont="1" applyFill="1" applyAlignment="1">
      <alignment horizontal="justify" vertical="justify" wrapText="1"/>
    </xf>
    <xf numFmtId="166" fontId="19" fillId="2" borderId="0" xfId="1" applyNumberFormat="1" applyFont="1" applyFill="1" applyAlignment="1"/>
    <xf numFmtId="165" fontId="22" fillId="2" borderId="0" xfId="1" applyNumberFormat="1" applyFont="1" applyFill="1" applyBorder="1"/>
    <xf numFmtId="165" fontId="21" fillId="2" borderId="0" xfId="0" applyNumberFormat="1" applyFont="1" applyFill="1" applyAlignment="1">
      <alignment vertical="center"/>
    </xf>
    <xf numFmtId="0" fontId="21" fillId="2" borderId="1" xfId="0" applyFont="1" applyFill="1" applyBorder="1" applyAlignment="1">
      <alignment horizontal="justify" vertical="justify"/>
    </xf>
    <xf numFmtId="166" fontId="21" fillId="2" borderId="0" xfId="1" applyNumberFormat="1" applyFont="1" applyFill="1"/>
    <xf numFmtId="0" fontId="21" fillId="2" borderId="5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166" fontId="21" fillId="2" borderId="0" xfId="1" quotePrefix="1" applyNumberFormat="1" applyFont="1" applyFill="1"/>
    <xf numFmtId="0" fontId="22" fillId="2" borderId="0" xfId="0" applyFont="1" applyFill="1" applyBorder="1" applyAlignment="1"/>
    <xf numFmtId="0" fontId="21" fillId="2" borderId="0" xfId="0" applyFont="1" applyFill="1" applyAlignment="1">
      <alignment horizontal="left" vertical="center" wrapText="1"/>
    </xf>
    <xf numFmtId="166" fontId="21" fillId="2" borderId="0" xfId="0" applyNumberFormat="1" applyFont="1" applyFill="1" applyAlignment="1">
      <alignment vertical="top"/>
    </xf>
    <xf numFmtId="0" fontId="11" fillId="2" borderId="0" xfId="0" applyFont="1" applyFill="1" applyBorder="1"/>
    <xf numFmtId="0" fontId="25" fillId="2" borderId="0" xfId="51" applyFont="1" applyFill="1"/>
    <xf numFmtId="0" fontId="26" fillId="0" borderId="0" xfId="51" applyFont="1"/>
    <xf numFmtId="0" fontId="27" fillId="2" borderId="0" xfId="35" applyFont="1" applyFill="1"/>
    <xf numFmtId="0" fontId="27" fillId="2" borderId="0" xfId="35" applyFont="1" applyFill="1" applyBorder="1"/>
    <xf numFmtId="0" fontId="28" fillId="2" borderId="0" xfId="35" applyFont="1" applyFill="1"/>
    <xf numFmtId="0" fontId="26" fillId="2" borderId="0" xfId="51" applyFont="1" applyFill="1"/>
    <xf numFmtId="0" fontId="11" fillId="2" borderId="0" xfId="35" applyFill="1"/>
    <xf numFmtId="43" fontId="21" fillId="2" borderId="0" xfId="0" applyNumberFormat="1" applyFont="1" applyFill="1"/>
    <xf numFmtId="168" fontId="22" fillId="2" borderId="0" xfId="0" applyNumberFormat="1" applyFont="1" applyFill="1" applyAlignment="1">
      <alignment vertical="center"/>
    </xf>
    <xf numFmtId="168" fontId="21" fillId="2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horizontal="left" vertical="center"/>
    </xf>
    <xf numFmtId="168" fontId="21" fillId="2" borderId="0" xfId="0" applyNumberFormat="1" applyFont="1" applyFill="1" applyAlignment="1">
      <alignment horizontal="justify" vertical="center"/>
    </xf>
    <xf numFmtId="167" fontId="21" fillId="2" borderId="0" xfId="0" applyNumberFormat="1" applyFont="1" applyFill="1" applyAlignment="1">
      <alignment vertical="center"/>
    </xf>
    <xf numFmtId="0" fontId="21" fillId="2" borderId="2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justify" vertical="center" wrapText="1"/>
    </xf>
    <xf numFmtId="0" fontId="21" fillId="2" borderId="6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justify" vertical="center" wrapText="1"/>
    </xf>
    <xf numFmtId="0" fontId="21" fillId="2" borderId="1" xfId="0" applyFont="1" applyFill="1" applyBorder="1" applyAlignment="1">
      <alignment vertical="center"/>
    </xf>
    <xf numFmtId="0" fontId="21" fillId="2" borderId="5" xfId="0" applyFont="1" applyFill="1" applyBorder="1" applyAlignment="1">
      <alignment horizontal="justify" vertical="center" wrapText="1"/>
    </xf>
    <xf numFmtId="0" fontId="22" fillId="2" borderId="0" xfId="0" applyFont="1" applyFill="1" applyBorder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2" fillId="2" borderId="3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justify" vertical="center" wrapText="1"/>
    </xf>
    <xf numFmtId="0" fontId="22" fillId="2" borderId="2" xfId="0" applyFont="1" applyFill="1" applyBorder="1" applyAlignment="1">
      <alignment vertical="center"/>
    </xf>
    <xf numFmtId="0" fontId="21" fillId="2" borderId="0" xfId="0" applyFont="1" applyFill="1" applyAlignment="1">
      <alignment horizontal="justify" vertical="center"/>
    </xf>
    <xf numFmtId="0" fontId="22" fillId="2" borderId="1" xfId="0" applyFont="1" applyFill="1" applyBorder="1" applyAlignment="1">
      <alignment horizontal="justify" vertical="center"/>
    </xf>
    <xf numFmtId="0" fontId="1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left" vertical="center" wrapText="1" indent="3"/>
    </xf>
    <xf numFmtId="0" fontId="21" fillId="2" borderId="0" xfId="0" applyFont="1" applyFill="1" applyAlignment="1">
      <alignment horizontal="left" vertical="center" indent="3"/>
    </xf>
    <xf numFmtId="0" fontId="21" fillId="2" borderId="0" xfId="0" applyFont="1" applyFill="1" applyAlignment="1">
      <alignment horizontal="left" vertical="center" indent="2"/>
    </xf>
    <xf numFmtId="167" fontId="21" fillId="2" borderId="0" xfId="0" applyNumberFormat="1" applyFont="1" applyFill="1"/>
    <xf numFmtId="169" fontId="21" fillId="2" borderId="0" xfId="0" applyNumberFormat="1" applyFont="1" applyFill="1"/>
    <xf numFmtId="165" fontId="21" fillId="2" borderId="0" xfId="1" applyNumberFormat="1" applyFont="1" applyFill="1" applyBorder="1" applyAlignment="1">
      <alignment vertical="center"/>
    </xf>
    <xf numFmtId="170" fontId="21" fillId="2" borderId="0" xfId="0" applyNumberFormat="1" applyFont="1" applyFill="1" applyBorder="1"/>
    <xf numFmtId="171" fontId="21" fillId="2" borderId="0" xfId="0" applyNumberFormat="1" applyFont="1" applyFill="1" applyBorder="1"/>
    <xf numFmtId="172" fontId="21" fillId="2" borderId="0" xfId="0" applyNumberFormat="1" applyFont="1" applyFill="1"/>
    <xf numFmtId="173" fontId="21" fillId="2" borderId="0" xfId="0" applyNumberFormat="1" applyFont="1" applyFill="1" applyAlignment="1">
      <alignment vertical="center"/>
    </xf>
    <xf numFmtId="164" fontId="21" fillId="2" borderId="0" xfId="1" applyFont="1" applyFill="1"/>
    <xf numFmtId="165" fontId="23" fillId="2" borderId="0" xfId="1" quotePrefix="1" applyNumberFormat="1" applyFont="1" applyFill="1"/>
    <xf numFmtId="165" fontId="19" fillId="2" borderId="0" xfId="1" applyNumberFormat="1" applyFont="1" applyFill="1"/>
    <xf numFmtId="165" fontId="21" fillId="2" borderId="0" xfId="1" quotePrefix="1" applyNumberFormat="1" applyFont="1" applyFill="1"/>
    <xf numFmtId="0" fontId="22" fillId="2" borderId="0" xfId="0" applyFont="1" applyFill="1" applyAlignment="1">
      <alignment vertical="center"/>
    </xf>
    <xf numFmtId="167" fontId="21" fillId="2" borderId="7" xfId="0" applyNumberFormat="1" applyFont="1" applyFill="1" applyBorder="1"/>
    <xf numFmtId="165" fontId="21" fillId="2" borderId="0" xfId="0" applyNumberFormat="1" applyFont="1" applyFill="1" applyAlignment="1">
      <alignment horizontal="right" vertical="center"/>
    </xf>
    <xf numFmtId="165" fontId="21" fillId="2" borderId="0" xfId="1" applyNumberFormat="1" applyFont="1" applyFill="1" applyAlignment="1">
      <alignment horizontal="right" vertical="center"/>
    </xf>
    <xf numFmtId="43" fontId="21" fillId="2" borderId="0" xfId="0" applyNumberFormat="1" applyFont="1" applyFill="1" applyAlignment="1">
      <alignment vertical="center"/>
    </xf>
    <xf numFmtId="166" fontId="21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166" fontId="19" fillId="2" borderId="0" xfId="1" applyNumberFormat="1" applyFont="1" applyFill="1" applyAlignment="1">
      <alignment vertical="center"/>
    </xf>
    <xf numFmtId="167" fontId="21" fillId="2" borderId="4" xfId="1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168" fontId="11" fillId="0" borderId="0" xfId="0" applyNumberFormat="1" applyFont="1" applyFill="1" applyBorder="1" applyAlignment="1">
      <alignment horizontal="left"/>
    </xf>
    <xf numFmtId="168" fontId="21" fillId="2" borderId="0" xfId="0" applyNumberFormat="1" applyFont="1" applyFill="1" applyBorder="1" applyAlignment="1"/>
    <xf numFmtId="0" fontId="21" fillId="2" borderId="1" xfId="0" applyFont="1" applyFill="1" applyBorder="1" applyAlignment="1">
      <alignment horizontal="left"/>
    </xf>
    <xf numFmtId="0" fontId="21" fillId="2" borderId="1" xfId="0" applyFont="1" applyFill="1" applyBorder="1" applyAlignment="1"/>
    <xf numFmtId="166" fontId="19" fillId="2" borderId="1" xfId="1" applyNumberFormat="1" applyFont="1" applyFill="1" applyBorder="1" applyAlignment="1"/>
    <xf numFmtId="167" fontId="21" fillId="2" borderId="0" xfId="1" applyNumberFormat="1" applyFont="1" applyFill="1" applyAlignment="1">
      <alignment horizontal="right" vertical="center"/>
    </xf>
    <xf numFmtId="167" fontId="21" fillId="2" borderId="0" xfId="1" applyNumberFormat="1" applyFont="1" applyFill="1" applyBorder="1" applyAlignment="1">
      <alignment horizontal="right" vertical="center"/>
    </xf>
    <xf numFmtId="165" fontId="21" fillId="2" borderId="0" xfId="0" applyNumberFormat="1" applyFont="1" applyFill="1" applyBorder="1" applyAlignment="1">
      <alignment horizontal="right" vertical="center"/>
    </xf>
    <xf numFmtId="166" fontId="21" fillId="2" borderId="1" xfId="1" applyNumberFormat="1" applyFont="1" applyFill="1" applyBorder="1" applyAlignment="1">
      <alignment horizontal="right"/>
    </xf>
    <xf numFmtId="165" fontId="21" fillId="2" borderId="0" xfId="0" applyNumberFormat="1" applyFont="1" applyFill="1" applyAlignment="1">
      <alignment horizontal="right"/>
    </xf>
    <xf numFmtId="166" fontId="21" fillId="2" borderId="0" xfId="1" applyNumberFormat="1" applyFont="1" applyFill="1" applyAlignment="1"/>
    <xf numFmtId="0" fontId="21" fillId="2" borderId="0" xfId="0" applyFont="1" applyFill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1" fillId="2" borderId="0" xfId="0" applyFont="1" applyFill="1" applyBorder="1" applyAlignment="1"/>
    <xf numFmtId="167" fontId="22" fillId="2" borderId="7" xfId="1" applyNumberFormat="1" applyFont="1" applyFill="1" applyBorder="1" applyAlignment="1">
      <alignment horizontal="right" vertical="center"/>
    </xf>
    <xf numFmtId="0" fontId="30" fillId="2" borderId="0" xfId="52" applyFont="1" applyFill="1" applyAlignment="1">
      <alignment horizontal="centerContinuous" vertical="center" wrapText="1"/>
    </xf>
    <xf numFmtId="0" fontId="25" fillId="2" borderId="0" xfId="51" applyFont="1" applyFill="1" applyBorder="1"/>
    <xf numFmtId="0" fontId="26" fillId="0" borderId="0" xfId="51" applyFont="1" applyBorder="1"/>
    <xf numFmtId="0" fontId="25" fillId="2" borderId="17" xfId="51" applyFont="1" applyFill="1" applyBorder="1"/>
    <xf numFmtId="0" fontId="25" fillId="2" borderId="18" xfId="51" applyFont="1" applyFill="1" applyBorder="1"/>
    <xf numFmtId="0" fontId="26" fillId="0" borderId="19" xfId="51" applyFont="1" applyBorder="1"/>
    <xf numFmtId="0" fontId="25" fillId="19" borderId="0" xfId="51" applyFont="1" applyFill="1"/>
    <xf numFmtId="0" fontId="26" fillId="19" borderId="0" xfId="51" applyFont="1" applyFill="1"/>
    <xf numFmtId="0" fontId="27" fillId="19" borderId="0" xfId="35" applyFont="1" applyFill="1"/>
    <xf numFmtId="0" fontId="35" fillId="19" borderId="0" xfId="53" applyFont="1" applyFill="1"/>
    <xf numFmtId="0" fontId="34" fillId="0" borderId="0" xfId="53"/>
    <xf numFmtId="174" fontId="34" fillId="0" borderId="0" xfId="53" applyNumberFormat="1"/>
    <xf numFmtId="0" fontId="35" fillId="2" borderId="0" xfId="0" applyFont="1" applyFill="1"/>
    <xf numFmtId="0" fontId="36" fillId="2" borderId="0" xfId="0" applyFont="1" applyFill="1"/>
    <xf numFmtId="0" fontId="21" fillId="2" borderId="1" xfId="0" applyFont="1" applyFill="1" applyBorder="1" applyAlignment="1">
      <alignment horizontal="right"/>
    </xf>
    <xf numFmtId="0" fontId="22" fillId="2" borderId="0" xfId="0" applyFont="1" applyFill="1" applyAlignment="1">
      <alignment horizontal="left"/>
    </xf>
    <xf numFmtId="167" fontId="21" fillId="2" borderId="0" xfId="0" applyNumberFormat="1" applyFont="1" applyFill="1" applyAlignment="1">
      <alignment horizontal="right" vertical="center"/>
    </xf>
    <xf numFmtId="167" fontId="21" fillId="2" borderId="4" xfId="0" applyNumberFormat="1" applyFont="1" applyFill="1" applyBorder="1" applyAlignment="1">
      <alignment vertical="center"/>
    </xf>
    <xf numFmtId="167" fontId="11" fillId="2" borderId="0" xfId="1" applyNumberFormat="1" applyFont="1" applyFill="1" applyAlignment="1">
      <alignment horizontal="right" vertical="center"/>
    </xf>
    <xf numFmtId="167" fontId="11" fillId="2" borderId="1" xfId="1" applyNumberFormat="1" applyFont="1" applyFill="1" applyBorder="1" applyAlignment="1">
      <alignment horizontal="right" vertical="center"/>
    </xf>
    <xf numFmtId="167" fontId="21" fillId="2" borderId="7" xfId="1" applyNumberFormat="1" applyFont="1" applyFill="1" applyBorder="1" applyAlignment="1">
      <alignment horizontal="right" vertical="center"/>
    </xf>
    <xf numFmtId="167" fontId="21" fillId="2" borderId="0" xfId="1" applyNumberFormat="1" applyFont="1" applyFill="1" applyAlignment="1">
      <alignment vertical="center"/>
    </xf>
    <xf numFmtId="167" fontId="21" fillId="2" borderId="1" xfId="0" applyNumberFormat="1" applyFont="1" applyFill="1" applyBorder="1" applyAlignment="1">
      <alignment vertical="center"/>
    </xf>
    <xf numFmtId="167" fontId="22" fillId="2" borderId="0" xfId="1" applyNumberFormat="1" applyFont="1" applyFill="1" applyAlignment="1">
      <alignment horizontal="right" vertical="center"/>
    </xf>
    <xf numFmtId="167" fontId="22" fillId="2" borderId="0" xfId="1" applyNumberFormat="1" applyFont="1" applyFill="1" applyBorder="1" applyAlignment="1">
      <alignment vertical="center"/>
    </xf>
    <xf numFmtId="167" fontId="22" fillId="2" borderId="7" xfId="1" applyNumberFormat="1" applyFont="1" applyFill="1" applyBorder="1" applyAlignment="1">
      <alignment vertical="center"/>
    </xf>
    <xf numFmtId="167" fontId="20" fillId="2" borderId="7" xfId="1" applyNumberFormat="1" applyFont="1" applyFill="1" applyBorder="1" applyAlignment="1">
      <alignment horizontal="right" vertical="center"/>
    </xf>
    <xf numFmtId="167" fontId="21" fillId="2" borderId="1" xfId="0" applyNumberFormat="1" applyFont="1" applyFill="1" applyBorder="1" applyAlignment="1">
      <alignment horizontal="right" vertical="center"/>
    </xf>
    <xf numFmtId="167" fontId="22" fillId="2" borderId="7" xfId="0" applyNumberFormat="1" applyFont="1" applyFill="1" applyBorder="1" applyAlignment="1">
      <alignment vertical="center"/>
    </xf>
    <xf numFmtId="167" fontId="21" fillId="2" borderId="0" xfId="1" applyNumberFormat="1" applyFont="1" applyFill="1" applyBorder="1" applyAlignment="1">
      <alignment horizontal="right" vertical="center" wrapText="1"/>
    </xf>
    <xf numFmtId="167" fontId="21" fillId="2" borderId="16" xfId="1" applyNumberFormat="1" applyFont="1" applyFill="1" applyBorder="1" applyAlignment="1">
      <alignment horizontal="right" vertical="center"/>
    </xf>
    <xf numFmtId="167" fontId="21" fillId="2" borderId="1" xfId="1" applyNumberFormat="1" applyFont="1" applyFill="1" applyBorder="1" applyAlignment="1">
      <alignment horizontal="right" vertical="center"/>
    </xf>
    <xf numFmtId="167" fontId="22" fillId="2" borderId="0" xfId="1" applyNumberFormat="1" applyFont="1" applyFill="1" applyAlignment="1">
      <alignment vertical="center"/>
    </xf>
    <xf numFmtId="167" fontId="21" fillId="0" borderId="0" xfId="1" applyNumberFormat="1" applyFont="1" applyFill="1" applyAlignment="1">
      <alignment horizontal="right" vertical="center"/>
    </xf>
    <xf numFmtId="167" fontId="21" fillId="0" borderId="4" xfId="1" applyNumberFormat="1" applyFont="1" applyFill="1" applyBorder="1" applyAlignment="1">
      <alignment horizontal="right" vertical="center"/>
    </xf>
    <xf numFmtId="167" fontId="22" fillId="2" borderId="1" xfId="1" applyNumberFormat="1" applyFont="1" applyFill="1" applyBorder="1" applyAlignment="1">
      <alignment horizontal="right" vertical="center"/>
    </xf>
    <xf numFmtId="164" fontId="22" fillId="2" borderId="0" xfId="1" applyFont="1" applyFill="1"/>
    <xf numFmtId="166" fontId="24" fillId="2" borderId="0" xfId="1" applyNumberFormat="1" applyFont="1" applyFill="1"/>
    <xf numFmtId="166" fontId="22" fillId="2" borderId="0" xfId="0" applyNumberFormat="1" applyFont="1" applyFill="1"/>
    <xf numFmtId="166" fontId="24" fillId="2" borderId="0" xfId="0" applyNumberFormat="1" applyFont="1" applyFill="1"/>
    <xf numFmtId="43" fontId="22" fillId="2" borderId="0" xfId="0" applyNumberFormat="1" applyFont="1" applyFill="1"/>
    <xf numFmtId="0" fontId="31" fillId="19" borderId="24" xfId="35" applyFont="1" applyFill="1" applyBorder="1" applyAlignment="1">
      <alignment horizontal="center" vertical="center" wrapText="1"/>
    </xf>
    <xf numFmtId="0" fontId="31" fillId="19" borderId="25" xfId="35" applyFont="1" applyFill="1" applyBorder="1" applyAlignment="1">
      <alignment horizontal="center" vertical="center"/>
    </xf>
    <xf numFmtId="49" fontId="37" fillId="0" borderId="0" xfId="35" applyNumberFormat="1" applyFont="1"/>
    <xf numFmtId="0" fontId="30" fillId="2" borderId="0" xfId="52" applyFont="1" applyFill="1" applyAlignment="1">
      <alignment horizontal="center" vertical="center" wrapText="1"/>
    </xf>
    <xf numFmtId="49" fontId="11" fillId="0" borderId="0" xfId="35" applyNumberFormat="1" applyFont="1"/>
    <xf numFmtId="0" fontId="36" fillId="19" borderId="1" xfId="35" applyFont="1" applyFill="1" applyBorder="1" applyAlignment="1">
      <alignment vertical="center"/>
    </xf>
    <xf numFmtId="0" fontId="11" fillId="0" borderId="0" xfId="35" applyFont="1"/>
    <xf numFmtId="0" fontId="11" fillId="0" borderId="0" xfId="53" applyFont="1"/>
    <xf numFmtId="0" fontId="38" fillId="0" borderId="0" xfId="0" applyFont="1"/>
    <xf numFmtId="0" fontId="21" fillId="0" borderId="0" xfId="0" applyFont="1"/>
    <xf numFmtId="0" fontId="38" fillId="0" borderId="33" xfId="52" applyFont="1" applyFill="1" applyBorder="1" applyAlignment="1">
      <alignment vertical="center" wrapText="1"/>
    </xf>
    <xf numFmtId="0" fontId="38" fillId="0" borderId="20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center" vertical="center"/>
    </xf>
    <xf numFmtId="0" fontId="38" fillId="0" borderId="32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vertical="center"/>
    </xf>
    <xf numFmtId="0" fontId="38" fillId="0" borderId="23" xfId="52" applyFont="1" applyFill="1" applyBorder="1" applyAlignment="1">
      <alignment vertical="center"/>
    </xf>
    <xf numFmtId="0" fontId="32" fillId="0" borderId="26" xfId="35" applyFont="1" applyFill="1" applyBorder="1" applyAlignment="1">
      <alignment horizontal="center" wrapText="1"/>
    </xf>
    <xf numFmtId="0" fontId="32" fillId="0" borderId="27" xfId="35" applyFont="1" applyFill="1" applyBorder="1" applyAlignment="1">
      <alignment horizontal="center" wrapText="1"/>
    </xf>
    <xf numFmtId="0" fontId="33" fillId="0" borderId="28" xfId="35" applyFont="1" applyFill="1" applyBorder="1" applyAlignment="1">
      <alignment horizontal="center"/>
    </xf>
    <xf numFmtId="0" fontId="33" fillId="0" borderId="29" xfId="35" applyFont="1" applyFill="1" applyBorder="1" applyAlignment="1">
      <alignment horizontal="center"/>
    </xf>
    <xf numFmtId="0" fontId="32" fillId="0" borderId="28" xfId="35" applyFont="1" applyFill="1" applyBorder="1" applyAlignment="1">
      <alignment horizontal="center" vertical="top"/>
    </xf>
    <xf numFmtId="0" fontId="32" fillId="0" borderId="29" xfId="35" applyFont="1" applyFill="1" applyBorder="1" applyAlignment="1">
      <alignment horizontal="center" vertical="top"/>
    </xf>
    <xf numFmtId="0" fontId="33" fillId="0" borderId="28" xfId="35" applyFont="1" applyFill="1" applyBorder="1" applyAlignment="1">
      <alignment horizontal="center" vertical="center" wrapText="1"/>
    </xf>
    <xf numFmtId="0" fontId="33" fillId="0" borderId="29" xfId="35" applyFont="1" applyFill="1" applyBorder="1" applyAlignment="1">
      <alignment horizontal="center" vertical="center" wrapText="1"/>
    </xf>
    <xf numFmtId="0" fontId="33" fillId="0" borderId="30" xfId="35" applyFont="1" applyFill="1" applyBorder="1" applyAlignment="1">
      <alignment horizontal="center" wrapText="1"/>
    </xf>
    <xf numFmtId="0" fontId="33" fillId="0" borderId="31" xfId="35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right"/>
    </xf>
  </cellXfs>
  <cellStyles count="55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" xfId="52" builtinId="8"/>
    <cellStyle name="Incorrecto 2" xfId="32"/>
    <cellStyle name="Millares" xfId="1" builtinId="3"/>
    <cellStyle name="Millares 2" xfId="33"/>
    <cellStyle name="Neutral 2" xfId="34"/>
    <cellStyle name="Normal" xfId="0" builtinId="0"/>
    <cellStyle name="Normal 12" xfId="54"/>
    <cellStyle name="Normal 2" xfId="35"/>
    <cellStyle name="Normal 2 3" xfId="51"/>
    <cellStyle name="Normal 3" xfId="36"/>
    <cellStyle name="Normal 4" xfId="37"/>
    <cellStyle name="Normal 5" xfId="38"/>
    <cellStyle name="Normal 6" xfId="39"/>
    <cellStyle name="Normal 7" xfId="40"/>
    <cellStyle name="Normal 8" xfId="53"/>
    <cellStyle name="Notas 2" xfId="41"/>
    <cellStyle name="Porcentaje 2" xfId="42"/>
    <cellStyle name="Porcentual 2" xfId="43"/>
    <cellStyle name="Salida 2" xfId="44"/>
    <cellStyle name="Texto de advertencia 2" xfId="45"/>
    <cellStyle name="Texto explicativo 2" xfId="46"/>
    <cellStyle name="Título 2 2" xfId="47"/>
    <cellStyle name="Título 3 2" xfId="48"/>
    <cellStyle name="Título 4" xfId="49"/>
    <cellStyle name="Total 2" xfId="50"/>
  </cellStyles>
  <dxfs count="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0F243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F1" fmlaRange="$AN$1:$AN$6" noThreeD="1" sel="6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3733800</xdr:colOff>
          <xdr:row>1</xdr:row>
          <xdr:rowOff>209550</xdr:rowOff>
        </xdr:from>
        <xdr:to>
          <xdr:col>6</xdr:col>
          <xdr:colOff>47625</xdr:colOff>
          <xdr:row>3</xdr:row>
          <xdr:rowOff>57150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_2007-2013/PUB%20B2007/PUB_PITRIM%20B-2007/REV%20TRIM%202007-2015/CONS%20231117/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7"/>
  <sheetViews>
    <sheetView showGridLines="0" tabSelected="1" zoomScaleNormal="100" workbookViewId="0"/>
  </sheetViews>
  <sheetFormatPr baseColWidth="10" defaultColWidth="11.42578125" defaultRowHeight="15.75" x14ac:dyDescent="0.25"/>
  <cols>
    <col min="1" max="1" width="1.5703125" style="50" customWidth="1"/>
    <col min="2" max="2" width="2" style="50" customWidth="1"/>
    <col min="3" max="3" width="11.7109375" style="51" customWidth="1"/>
    <col min="4" max="4" width="96.7109375" style="51" customWidth="1"/>
    <col min="5" max="5" width="2" style="50" customWidth="1"/>
    <col min="6" max="16384" width="11.42578125" style="50"/>
  </cols>
  <sheetData>
    <row r="1" spans="1:6" x14ac:dyDescent="0.25">
      <c r="A1" s="124"/>
      <c r="B1" s="122"/>
      <c r="C1" s="123"/>
      <c r="D1" s="126"/>
    </row>
    <row r="2" spans="1:6" ht="10.5" customHeight="1" thickBot="1" x14ac:dyDescent="0.3">
      <c r="A2" s="125"/>
      <c r="B2" s="127"/>
      <c r="C2" s="128"/>
      <c r="D2" s="128"/>
      <c r="E2" s="127"/>
    </row>
    <row r="3" spans="1:6" s="52" customFormat="1" ht="24.75" customHeight="1" thickTop="1" x14ac:dyDescent="0.2">
      <c r="B3" s="129"/>
      <c r="C3" s="178" t="s">
        <v>132</v>
      </c>
      <c r="D3" s="179"/>
      <c r="E3" s="129"/>
    </row>
    <row r="4" spans="1:6" s="52" customFormat="1" ht="24.75" customHeight="1" x14ac:dyDescent="0.25">
      <c r="B4" s="129"/>
      <c r="C4" s="180" t="s">
        <v>133</v>
      </c>
      <c r="D4" s="181"/>
      <c r="E4" s="129"/>
    </row>
    <row r="5" spans="1:6" s="52" customFormat="1" ht="24.75" customHeight="1" x14ac:dyDescent="0.2">
      <c r="B5" s="129"/>
      <c r="C5" s="182" t="s">
        <v>134</v>
      </c>
      <c r="D5" s="183"/>
      <c r="E5" s="129"/>
    </row>
    <row r="6" spans="1:6" s="52" customFormat="1" ht="24.75" customHeight="1" x14ac:dyDescent="0.2">
      <c r="B6" s="129"/>
      <c r="C6" s="184" t="s">
        <v>135</v>
      </c>
      <c r="D6" s="185"/>
      <c r="E6" s="129"/>
      <c r="F6" s="53"/>
    </row>
    <row r="7" spans="1:6" s="52" customFormat="1" ht="24.75" customHeight="1" thickBot="1" x14ac:dyDescent="0.3">
      <c r="B7" s="129"/>
      <c r="C7" s="186" t="s">
        <v>141</v>
      </c>
      <c r="D7" s="187"/>
      <c r="E7" s="129"/>
      <c r="F7" s="53"/>
    </row>
    <row r="8" spans="1:6" s="52" customFormat="1" ht="33" customHeight="1" thickTop="1" thickBot="1" x14ac:dyDescent="0.25">
      <c r="B8" s="129"/>
      <c r="C8" s="162" t="s">
        <v>172</v>
      </c>
      <c r="D8" s="163" t="s">
        <v>160</v>
      </c>
      <c r="E8" s="129"/>
      <c r="F8" s="53"/>
    </row>
    <row r="9" spans="1:6" s="52" customFormat="1" ht="36" customHeight="1" thickTop="1" x14ac:dyDescent="0.2">
      <c r="B9" s="129"/>
      <c r="C9" s="175">
        <v>1</v>
      </c>
      <c r="D9" s="172" t="s">
        <v>247</v>
      </c>
      <c r="E9" s="129"/>
      <c r="F9" s="53"/>
    </row>
    <row r="10" spans="1:6" s="52" customFormat="1" ht="33" customHeight="1" x14ac:dyDescent="0.2">
      <c r="B10" s="129"/>
      <c r="C10" s="173"/>
      <c r="D10" s="176" t="s">
        <v>197</v>
      </c>
      <c r="E10" s="129"/>
      <c r="F10" s="53"/>
    </row>
    <row r="11" spans="1:6" s="52" customFormat="1" ht="33" customHeight="1" thickBot="1" x14ac:dyDescent="0.25">
      <c r="B11" s="129"/>
      <c r="C11" s="174"/>
      <c r="D11" s="177" t="s">
        <v>198</v>
      </c>
      <c r="E11" s="129"/>
      <c r="F11" s="53"/>
    </row>
    <row r="12" spans="1:6" ht="10.5" customHeight="1" thickTop="1" x14ac:dyDescent="0.25">
      <c r="B12" s="127"/>
      <c r="C12" s="128"/>
      <c r="D12" s="128"/>
      <c r="E12" s="127"/>
    </row>
    <row r="13" spans="1:6" x14ac:dyDescent="0.25">
      <c r="C13" s="56"/>
      <c r="D13" s="54"/>
    </row>
    <row r="14" spans="1:6" x14ac:dyDescent="0.25">
      <c r="C14" s="56"/>
      <c r="D14" s="56"/>
    </row>
    <row r="15" spans="1:6" x14ac:dyDescent="0.25">
      <c r="C15" s="55"/>
      <c r="D15" s="54"/>
    </row>
    <row r="16" spans="1:6" x14ac:dyDescent="0.25">
      <c r="C16" s="55"/>
      <c r="D16" s="54"/>
    </row>
    <row r="17" spans="3:4" x14ac:dyDescent="0.25">
      <c r="C17" s="55"/>
      <c r="D17" s="55"/>
    </row>
    <row r="18" spans="3:4" x14ac:dyDescent="0.25">
      <c r="C18" s="55"/>
      <c r="D18" s="55"/>
    </row>
    <row r="19" spans="3:4" x14ac:dyDescent="0.25">
      <c r="C19" s="55"/>
      <c r="D19" s="55"/>
    </row>
    <row r="20" spans="3:4" x14ac:dyDescent="0.25">
      <c r="C20" s="55"/>
      <c r="D20" s="55"/>
    </row>
    <row r="21" spans="3:4" x14ac:dyDescent="0.25">
      <c r="C21" s="55"/>
      <c r="D21" s="55"/>
    </row>
    <row r="22" spans="3:4" x14ac:dyDescent="0.25">
      <c r="C22" s="55"/>
      <c r="D22" s="55"/>
    </row>
    <row r="23" spans="3:4" x14ac:dyDescent="0.25">
      <c r="C23" s="55"/>
      <c r="D23" s="55"/>
    </row>
    <row r="24" spans="3:4" x14ac:dyDescent="0.25">
      <c r="C24" s="55"/>
      <c r="D24" s="55"/>
    </row>
    <row r="25" spans="3:4" x14ac:dyDescent="0.25">
      <c r="C25" s="55"/>
      <c r="D25" s="55"/>
    </row>
    <row r="26" spans="3:4" x14ac:dyDescent="0.25">
      <c r="C26" s="55"/>
      <c r="D26" s="55"/>
    </row>
    <row r="27" spans="3:4" x14ac:dyDescent="0.25">
      <c r="C27" s="55"/>
      <c r="D27" s="55"/>
    </row>
    <row r="28" spans="3:4" x14ac:dyDescent="0.25">
      <c r="C28" s="55"/>
      <c r="D28" s="55"/>
    </row>
    <row r="29" spans="3:4" x14ac:dyDescent="0.25">
      <c r="C29" s="55"/>
      <c r="D29" s="55"/>
    </row>
    <row r="30" spans="3:4" x14ac:dyDescent="0.25">
      <c r="C30" s="55"/>
      <c r="D30" s="55"/>
    </row>
    <row r="31" spans="3:4" x14ac:dyDescent="0.25">
      <c r="C31" s="55"/>
      <c r="D31" s="55"/>
    </row>
    <row r="32" spans="3:4" x14ac:dyDescent="0.25">
      <c r="C32" s="55"/>
      <c r="D32" s="55"/>
    </row>
    <row r="33" spans="3:4" x14ac:dyDescent="0.25">
      <c r="C33" s="55"/>
      <c r="D33" s="55"/>
    </row>
    <row r="34" spans="3:4" x14ac:dyDescent="0.25">
      <c r="C34" s="55"/>
      <c r="D34" s="55"/>
    </row>
    <row r="35" spans="3:4" x14ac:dyDescent="0.25">
      <c r="C35" s="55"/>
      <c r="D35" s="55"/>
    </row>
    <row r="36" spans="3:4" x14ac:dyDescent="0.25">
      <c r="C36" s="55"/>
      <c r="D36" s="55"/>
    </row>
    <row r="37" spans="3:4" x14ac:dyDescent="0.25">
      <c r="C37" s="55"/>
      <c r="D37" s="55"/>
    </row>
    <row r="38" spans="3:4" x14ac:dyDescent="0.25">
      <c r="C38" s="55"/>
      <c r="D38" s="55"/>
    </row>
    <row r="39" spans="3:4" x14ac:dyDescent="0.25">
      <c r="C39" s="55"/>
      <c r="D39" s="55"/>
    </row>
    <row r="40" spans="3:4" x14ac:dyDescent="0.25">
      <c r="C40" s="55"/>
      <c r="D40" s="55"/>
    </row>
    <row r="41" spans="3:4" x14ac:dyDescent="0.25">
      <c r="C41" s="55"/>
      <c r="D41" s="55"/>
    </row>
    <row r="42" spans="3:4" x14ac:dyDescent="0.25">
      <c r="C42" s="55"/>
      <c r="D42" s="55"/>
    </row>
    <row r="43" spans="3:4" x14ac:dyDescent="0.25">
      <c r="C43" s="55"/>
      <c r="D43" s="55"/>
    </row>
    <row r="44" spans="3:4" x14ac:dyDescent="0.25">
      <c r="C44" s="55"/>
      <c r="D44" s="55"/>
    </row>
    <row r="45" spans="3:4" x14ac:dyDescent="0.25">
      <c r="C45" s="55"/>
      <c r="D45" s="55"/>
    </row>
    <row r="46" spans="3:4" x14ac:dyDescent="0.25">
      <c r="C46" s="55"/>
      <c r="D46" s="55"/>
    </row>
    <row r="47" spans="3:4" x14ac:dyDescent="0.25">
      <c r="C47" s="55"/>
      <c r="D47" s="55"/>
    </row>
    <row r="48" spans="3:4" x14ac:dyDescent="0.25">
      <c r="C48" s="55"/>
      <c r="D48" s="55"/>
    </row>
    <row r="49" spans="3:4" x14ac:dyDescent="0.25">
      <c r="C49" s="55"/>
      <c r="D49" s="55"/>
    </row>
    <row r="50" spans="3:4" x14ac:dyDescent="0.25">
      <c r="C50" s="55"/>
      <c r="D50" s="55"/>
    </row>
    <row r="51" spans="3:4" x14ac:dyDescent="0.25">
      <c r="C51" s="55"/>
      <c r="D51" s="55"/>
    </row>
    <row r="52" spans="3:4" x14ac:dyDescent="0.25">
      <c r="C52" s="55"/>
      <c r="D52" s="55"/>
    </row>
    <row r="53" spans="3:4" x14ac:dyDescent="0.25">
      <c r="C53" s="55"/>
      <c r="D53" s="55"/>
    </row>
    <row r="54" spans="3:4" x14ac:dyDescent="0.25">
      <c r="C54" s="55"/>
      <c r="D54" s="55"/>
    </row>
    <row r="55" spans="3:4" x14ac:dyDescent="0.25">
      <c r="C55" s="55"/>
      <c r="D55" s="55"/>
    </row>
    <row r="56" spans="3:4" x14ac:dyDescent="0.25">
      <c r="C56" s="55"/>
      <c r="D56" s="55"/>
    </row>
    <row r="57" spans="3:4" x14ac:dyDescent="0.25">
      <c r="C57" s="55"/>
      <c r="D57" s="55"/>
    </row>
    <row r="58" spans="3:4" x14ac:dyDescent="0.25">
      <c r="C58" s="55"/>
      <c r="D58" s="55"/>
    </row>
    <row r="59" spans="3:4" x14ac:dyDescent="0.25">
      <c r="C59" s="55"/>
      <c r="D59" s="55"/>
    </row>
    <row r="60" spans="3:4" x14ac:dyDescent="0.25">
      <c r="C60" s="55"/>
      <c r="D60" s="55"/>
    </row>
    <row r="61" spans="3:4" x14ac:dyDescent="0.25">
      <c r="C61" s="55"/>
      <c r="D61" s="55"/>
    </row>
    <row r="62" spans="3:4" x14ac:dyDescent="0.25">
      <c r="C62" s="55"/>
      <c r="D62" s="55"/>
    </row>
    <row r="63" spans="3:4" x14ac:dyDescent="0.25">
      <c r="C63" s="55"/>
      <c r="D63" s="55"/>
    </row>
    <row r="64" spans="3:4" x14ac:dyDescent="0.25">
      <c r="C64" s="55"/>
      <c r="D64" s="55"/>
    </row>
    <row r="65" spans="3:4" x14ac:dyDescent="0.25">
      <c r="C65" s="55"/>
      <c r="D65" s="55"/>
    </row>
    <row r="66" spans="3:4" x14ac:dyDescent="0.25">
      <c r="C66" s="55"/>
      <c r="D66" s="55"/>
    </row>
    <row r="67" spans="3:4" x14ac:dyDescent="0.25">
      <c r="C67" s="55"/>
      <c r="D67" s="55"/>
    </row>
    <row r="68" spans="3:4" x14ac:dyDescent="0.25">
      <c r="C68" s="55"/>
      <c r="D68" s="55"/>
    </row>
    <row r="69" spans="3:4" x14ac:dyDescent="0.25">
      <c r="C69" s="55"/>
      <c r="D69" s="55"/>
    </row>
    <row r="70" spans="3:4" x14ac:dyDescent="0.25">
      <c r="C70" s="55"/>
      <c r="D70" s="55"/>
    </row>
    <row r="71" spans="3:4" x14ac:dyDescent="0.25">
      <c r="C71" s="55"/>
      <c r="D71" s="55"/>
    </row>
    <row r="72" spans="3:4" x14ac:dyDescent="0.25">
      <c r="C72" s="55"/>
      <c r="D72" s="55"/>
    </row>
    <row r="73" spans="3:4" x14ac:dyDescent="0.25">
      <c r="C73" s="55"/>
      <c r="D73" s="55"/>
    </row>
    <row r="74" spans="3:4" x14ac:dyDescent="0.25">
      <c r="C74" s="55"/>
      <c r="D74" s="55"/>
    </row>
    <row r="75" spans="3:4" x14ac:dyDescent="0.25">
      <c r="C75" s="55"/>
      <c r="D75" s="55"/>
    </row>
    <row r="76" spans="3:4" x14ac:dyDescent="0.25">
      <c r="C76" s="55"/>
      <c r="D76" s="55"/>
    </row>
    <row r="77" spans="3:4" x14ac:dyDescent="0.25">
      <c r="C77" s="55"/>
      <c r="D77" s="55"/>
    </row>
    <row r="78" spans="3:4" x14ac:dyDescent="0.25">
      <c r="C78" s="55"/>
      <c r="D78" s="55"/>
    </row>
    <row r="79" spans="3:4" x14ac:dyDescent="0.25">
      <c r="C79" s="55"/>
      <c r="D79" s="55"/>
    </row>
    <row r="80" spans="3:4" x14ac:dyDescent="0.25">
      <c r="C80" s="55"/>
      <c r="D80" s="55"/>
    </row>
    <row r="81" spans="3:4" x14ac:dyDescent="0.25">
      <c r="C81" s="55"/>
      <c r="D81" s="55"/>
    </row>
    <row r="82" spans="3:4" x14ac:dyDescent="0.25">
      <c r="C82" s="55"/>
      <c r="D82" s="55"/>
    </row>
    <row r="83" spans="3:4" x14ac:dyDescent="0.25">
      <c r="C83" s="55"/>
      <c r="D83" s="55"/>
    </row>
    <row r="84" spans="3:4" x14ac:dyDescent="0.25">
      <c r="C84" s="55"/>
      <c r="D84" s="55"/>
    </row>
    <row r="85" spans="3:4" x14ac:dyDescent="0.25">
      <c r="C85" s="55"/>
      <c r="D85" s="55"/>
    </row>
    <row r="86" spans="3:4" x14ac:dyDescent="0.25">
      <c r="C86" s="55"/>
      <c r="D86" s="55"/>
    </row>
    <row r="87" spans="3:4" x14ac:dyDescent="0.25">
      <c r="C87" s="55"/>
      <c r="D87" s="55"/>
    </row>
    <row r="88" spans="3:4" x14ac:dyDescent="0.25">
      <c r="C88" s="55"/>
      <c r="D88" s="55"/>
    </row>
    <row r="89" spans="3:4" x14ac:dyDescent="0.25">
      <c r="C89" s="55"/>
      <c r="D89" s="55"/>
    </row>
    <row r="90" spans="3:4" x14ac:dyDescent="0.25">
      <c r="C90" s="55"/>
      <c r="D90" s="55"/>
    </row>
    <row r="91" spans="3:4" x14ac:dyDescent="0.25">
      <c r="C91" s="55"/>
      <c r="D91" s="55"/>
    </row>
    <row r="92" spans="3:4" x14ac:dyDescent="0.25">
      <c r="C92" s="55"/>
      <c r="D92" s="55"/>
    </row>
    <row r="93" spans="3:4" x14ac:dyDescent="0.25">
      <c r="C93" s="55"/>
      <c r="D93" s="55"/>
    </row>
    <row r="94" spans="3:4" x14ac:dyDescent="0.25">
      <c r="C94" s="55"/>
      <c r="D94" s="55"/>
    </row>
    <row r="95" spans="3:4" x14ac:dyDescent="0.25">
      <c r="C95" s="55"/>
      <c r="D95" s="55"/>
    </row>
    <row r="96" spans="3:4" x14ac:dyDescent="0.25">
      <c r="C96" s="55"/>
      <c r="D96" s="55"/>
    </row>
    <row r="97" spans="3:4" x14ac:dyDescent="0.25">
      <c r="C97" s="55"/>
      <c r="D97" s="55"/>
    </row>
    <row r="98" spans="3:4" x14ac:dyDescent="0.25">
      <c r="C98" s="55"/>
      <c r="D98" s="55"/>
    </row>
    <row r="99" spans="3:4" x14ac:dyDescent="0.25">
      <c r="C99" s="55"/>
      <c r="D99" s="55"/>
    </row>
    <row r="100" spans="3:4" x14ac:dyDescent="0.25">
      <c r="C100" s="55"/>
      <c r="D100" s="55"/>
    </row>
    <row r="101" spans="3:4" x14ac:dyDescent="0.25">
      <c r="C101" s="55"/>
      <c r="D101" s="55"/>
    </row>
    <row r="102" spans="3:4" x14ac:dyDescent="0.25">
      <c r="C102" s="55"/>
      <c r="D102" s="55"/>
    </row>
    <row r="103" spans="3:4" x14ac:dyDescent="0.25">
      <c r="C103" s="55"/>
      <c r="D103" s="55"/>
    </row>
    <row r="104" spans="3:4" x14ac:dyDescent="0.25">
      <c r="C104" s="55"/>
      <c r="D104" s="55"/>
    </row>
    <row r="105" spans="3:4" x14ac:dyDescent="0.25">
      <c r="C105" s="55"/>
      <c r="D105" s="55"/>
    </row>
    <row r="106" spans="3:4" x14ac:dyDescent="0.25">
      <c r="C106" s="55"/>
      <c r="D106" s="55"/>
    </row>
    <row r="107" spans="3:4" x14ac:dyDescent="0.25">
      <c r="C107" s="55"/>
      <c r="D107" s="55"/>
    </row>
    <row r="108" spans="3:4" x14ac:dyDescent="0.25">
      <c r="C108" s="55"/>
      <c r="D108" s="55"/>
    </row>
    <row r="109" spans="3:4" x14ac:dyDescent="0.25">
      <c r="C109" s="55"/>
      <c r="D109" s="55"/>
    </row>
    <row r="110" spans="3:4" x14ac:dyDescent="0.25">
      <c r="C110" s="55"/>
      <c r="D110" s="55"/>
    </row>
    <row r="111" spans="3:4" x14ac:dyDescent="0.25">
      <c r="C111" s="55"/>
      <c r="D111" s="55"/>
    </row>
    <row r="112" spans="3:4" x14ac:dyDescent="0.25">
      <c r="C112" s="55"/>
      <c r="D112" s="55"/>
    </row>
    <row r="113" spans="3:4" x14ac:dyDescent="0.25">
      <c r="C113" s="55"/>
      <c r="D113" s="55"/>
    </row>
    <row r="114" spans="3:4" x14ac:dyDescent="0.25">
      <c r="C114" s="55"/>
      <c r="D114" s="55"/>
    </row>
    <row r="115" spans="3:4" x14ac:dyDescent="0.25">
      <c r="C115" s="55"/>
      <c r="D115" s="55"/>
    </row>
    <row r="116" spans="3:4" x14ac:dyDescent="0.25">
      <c r="C116" s="55"/>
      <c r="D116" s="55"/>
    </row>
    <row r="117" spans="3:4" x14ac:dyDescent="0.25">
      <c r="C117" s="55"/>
      <c r="D117" s="55"/>
    </row>
    <row r="118" spans="3:4" x14ac:dyDescent="0.25">
      <c r="C118" s="55"/>
      <c r="D118" s="55"/>
    </row>
    <row r="119" spans="3:4" x14ac:dyDescent="0.25">
      <c r="C119" s="55"/>
      <c r="D119" s="55"/>
    </row>
    <row r="120" spans="3:4" x14ac:dyDescent="0.25">
      <c r="C120" s="55"/>
      <c r="D120" s="55"/>
    </row>
    <row r="121" spans="3:4" x14ac:dyDescent="0.25">
      <c r="C121" s="55"/>
      <c r="D121" s="55"/>
    </row>
    <row r="122" spans="3:4" x14ac:dyDescent="0.25">
      <c r="C122" s="55"/>
      <c r="D122" s="55"/>
    </row>
    <row r="123" spans="3:4" x14ac:dyDescent="0.25">
      <c r="C123" s="55"/>
      <c r="D123" s="55"/>
    </row>
    <row r="124" spans="3:4" x14ac:dyDescent="0.25">
      <c r="C124" s="55"/>
      <c r="D124" s="55"/>
    </row>
    <row r="125" spans="3:4" x14ac:dyDescent="0.25">
      <c r="C125" s="55"/>
      <c r="D125" s="55"/>
    </row>
    <row r="126" spans="3:4" x14ac:dyDescent="0.25">
      <c r="C126" s="55"/>
      <c r="D126" s="55"/>
    </row>
    <row r="127" spans="3:4" x14ac:dyDescent="0.25">
      <c r="C127" s="55"/>
      <c r="D127" s="55"/>
    </row>
    <row r="128" spans="3:4" x14ac:dyDescent="0.25">
      <c r="C128" s="55"/>
      <c r="D128" s="55"/>
    </row>
    <row r="129" spans="3:4" x14ac:dyDescent="0.25">
      <c r="C129" s="55"/>
      <c r="D129" s="55"/>
    </row>
    <row r="130" spans="3:4" x14ac:dyDescent="0.25">
      <c r="C130" s="55"/>
      <c r="D130" s="55"/>
    </row>
    <row r="131" spans="3:4" x14ac:dyDescent="0.25">
      <c r="C131" s="55"/>
      <c r="D131" s="55"/>
    </row>
    <row r="132" spans="3:4" x14ac:dyDescent="0.25">
      <c r="C132" s="55"/>
      <c r="D132" s="55"/>
    </row>
    <row r="133" spans="3:4" x14ac:dyDescent="0.25">
      <c r="C133" s="55"/>
      <c r="D133" s="55"/>
    </row>
    <row r="134" spans="3:4" x14ac:dyDescent="0.25">
      <c r="C134" s="55"/>
      <c r="D134" s="55"/>
    </row>
    <row r="135" spans="3:4" x14ac:dyDescent="0.25">
      <c r="C135" s="55"/>
      <c r="D135" s="55"/>
    </row>
    <row r="136" spans="3:4" x14ac:dyDescent="0.25">
      <c r="C136" s="55"/>
      <c r="D136" s="55"/>
    </row>
    <row r="137" spans="3:4" x14ac:dyDescent="0.25">
      <c r="C137" s="55"/>
      <c r="D137" s="55"/>
    </row>
    <row r="138" spans="3:4" x14ac:dyDescent="0.25">
      <c r="C138" s="55"/>
      <c r="D138" s="55"/>
    </row>
    <row r="139" spans="3:4" x14ac:dyDescent="0.25">
      <c r="C139" s="55"/>
      <c r="D139" s="55"/>
    </row>
    <row r="140" spans="3:4" x14ac:dyDescent="0.25">
      <c r="C140" s="55"/>
      <c r="D140" s="55"/>
    </row>
    <row r="141" spans="3:4" x14ac:dyDescent="0.25">
      <c r="C141" s="55"/>
      <c r="D141" s="55"/>
    </row>
    <row r="142" spans="3:4" x14ac:dyDescent="0.25">
      <c r="C142" s="55"/>
      <c r="D142" s="55"/>
    </row>
    <row r="143" spans="3:4" x14ac:dyDescent="0.25">
      <c r="C143" s="55"/>
      <c r="D143" s="55"/>
    </row>
    <row r="144" spans="3:4" x14ac:dyDescent="0.25">
      <c r="C144" s="55"/>
      <c r="D144" s="55"/>
    </row>
    <row r="145" spans="3:4" x14ac:dyDescent="0.25">
      <c r="C145" s="55"/>
      <c r="D145" s="55"/>
    </row>
    <row r="146" spans="3:4" x14ac:dyDescent="0.25">
      <c r="C146" s="55"/>
      <c r="D146" s="55"/>
    </row>
    <row r="147" spans="3:4" x14ac:dyDescent="0.25">
      <c r="C147" s="55"/>
      <c r="D147" s="55"/>
    </row>
    <row r="148" spans="3:4" x14ac:dyDescent="0.25">
      <c r="C148" s="55"/>
      <c r="D148" s="55"/>
    </row>
    <row r="149" spans="3:4" x14ac:dyDescent="0.25">
      <c r="C149" s="55"/>
      <c r="D149" s="55"/>
    </row>
    <row r="150" spans="3:4" x14ac:dyDescent="0.25">
      <c r="C150" s="55"/>
      <c r="D150" s="55"/>
    </row>
    <row r="151" spans="3:4" x14ac:dyDescent="0.25">
      <c r="C151" s="55"/>
      <c r="D151" s="55"/>
    </row>
    <row r="152" spans="3:4" x14ac:dyDescent="0.25">
      <c r="C152" s="55"/>
      <c r="D152" s="55"/>
    </row>
    <row r="153" spans="3:4" x14ac:dyDescent="0.25">
      <c r="C153" s="55"/>
      <c r="D153" s="55"/>
    </row>
    <row r="154" spans="3:4" x14ac:dyDescent="0.25">
      <c r="C154" s="55"/>
      <c r="D154" s="55"/>
    </row>
    <row r="155" spans="3:4" x14ac:dyDescent="0.25">
      <c r="C155" s="55"/>
      <c r="D155" s="55"/>
    </row>
    <row r="156" spans="3:4" x14ac:dyDescent="0.25">
      <c r="C156" s="55"/>
      <c r="D156" s="55"/>
    </row>
    <row r="157" spans="3:4" x14ac:dyDescent="0.25">
      <c r="C157" s="55"/>
      <c r="D157" s="55"/>
    </row>
    <row r="158" spans="3:4" x14ac:dyDescent="0.25">
      <c r="C158" s="55"/>
      <c r="D158" s="55"/>
    </row>
    <row r="159" spans="3:4" x14ac:dyDescent="0.25">
      <c r="C159" s="55"/>
      <c r="D159" s="55"/>
    </row>
    <row r="160" spans="3:4" x14ac:dyDescent="0.25">
      <c r="C160" s="55"/>
      <c r="D160" s="55"/>
    </row>
    <row r="161" spans="3:4" x14ac:dyDescent="0.25">
      <c r="C161" s="55"/>
      <c r="D161" s="55"/>
    </row>
    <row r="162" spans="3:4" x14ac:dyDescent="0.25">
      <c r="C162" s="55"/>
      <c r="D162" s="55"/>
    </row>
    <row r="163" spans="3:4" x14ac:dyDescent="0.25">
      <c r="C163" s="55"/>
      <c r="D163" s="55"/>
    </row>
    <row r="164" spans="3:4" x14ac:dyDescent="0.25">
      <c r="C164" s="55"/>
      <c r="D164" s="55"/>
    </row>
    <row r="165" spans="3:4" x14ac:dyDescent="0.25">
      <c r="C165" s="55"/>
      <c r="D165" s="55"/>
    </row>
    <row r="166" spans="3:4" x14ac:dyDescent="0.25">
      <c r="C166" s="55"/>
      <c r="D166" s="55"/>
    </row>
    <row r="167" spans="3:4" x14ac:dyDescent="0.25">
      <c r="C167" s="55"/>
      <c r="D167" s="55"/>
    </row>
    <row r="168" spans="3:4" x14ac:dyDescent="0.25">
      <c r="C168" s="55"/>
      <c r="D168" s="55"/>
    </row>
    <row r="169" spans="3:4" x14ac:dyDescent="0.25">
      <c r="C169" s="55"/>
      <c r="D169" s="55"/>
    </row>
    <row r="170" spans="3:4" x14ac:dyDescent="0.25">
      <c r="C170" s="55"/>
      <c r="D170" s="55"/>
    </row>
    <row r="171" spans="3:4" x14ac:dyDescent="0.25">
      <c r="C171" s="55"/>
      <c r="D171" s="55"/>
    </row>
    <row r="172" spans="3:4" x14ac:dyDescent="0.25">
      <c r="C172" s="55"/>
      <c r="D172" s="55"/>
    </row>
    <row r="173" spans="3:4" x14ac:dyDescent="0.25">
      <c r="C173" s="55"/>
      <c r="D173" s="55"/>
    </row>
    <row r="174" spans="3:4" x14ac:dyDescent="0.25">
      <c r="C174" s="55"/>
      <c r="D174" s="55"/>
    </row>
    <row r="175" spans="3:4" x14ac:dyDescent="0.25">
      <c r="C175" s="55"/>
      <c r="D175" s="55"/>
    </row>
    <row r="176" spans="3:4" x14ac:dyDescent="0.25">
      <c r="C176" s="55"/>
      <c r="D176" s="55"/>
    </row>
    <row r="177" spans="3:4" x14ac:dyDescent="0.25">
      <c r="C177" s="55"/>
      <c r="D177" s="55"/>
    </row>
    <row r="178" spans="3:4" x14ac:dyDescent="0.25">
      <c r="C178" s="55"/>
      <c r="D178" s="55"/>
    </row>
    <row r="179" spans="3:4" x14ac:dyDescent="0.25">
      <c r="C179" s="55"/>
      <c r="D179" s="55"/>
    </row>
    <row r="180" spans="3:4" x14ac:dyDescent="0.25">
      <c r="C180" s="55"/>
      <c r="D180" s="55"/>
    </row>
    <row r="181" spans="3:4" x14ac:dyDescent="0.25">
      <c r="C181" s="55"/>
      <c r="D181" s="55"/>
    </row>
    <row r="182" spans="3:4" x14ac:dyDescent="0.25">
      <c r="C182" s="55"/>
      <c r="D182" s="55"/>
    </row>
    <row r="183" spans="3:4" x14ac:dyDescent="0.25">
      <c r="C183" s="55"/>
      <c r="D183" s="55"/>
    </row>
    <row r="184" spans="3:4" x14ac:dyDescent="0.25">
      <c r="C184" s="55"/>
      <c r="D184" s="55"/>
    </row>
    <row r="185" spans="3:4" x14ac:dyDescent="0.25">
      <c r="C185" s="55"/>
      <c r="D185" s="55"/>
    </row>
    <row r="186" spans="3:4" x14ac:dyDescent="0.25">
      <c r="C186" s="55"/>
      <c r="D186" s="55"/>
    </row>
    <row r="187" spans="3:4" x14ac:dyDescent="0.25">
      <c r="C187" s="55"/>
      <c r="D187" s="55"/>
    </row>
    <row r="188" spans="3:4" x14ac:dyDescent="0.25">
      <c r="C188" s="55"/>
      <c r="D188" s="55"/>
    </row>
    <row r="189" spans="3:4" x14ac:dyDescent="0.25">
      <c r="C189" s="55"/>
      <c r="D189" s="55"/>
    </row>
    <row r="190" spans="3:4" x14ac:dyDescent="0.25">
      <c r="C190" s="55"/>
      <c r="D190" s="55"/>
    </row>
    <row r="191" spans="3:4" x14ac:dyDescent="0.25">
      <c r="C191" s="55"/>
      <c r="D191" s="55"/>
    </row>
    <row r="192" spans="3:4" x14ac:dyDescent="0.25">
      <c r="C192" s="55"/>
      <c r="D192" s="55"/>
    </row>
    <row r="193" spans="3:4" x14ac:dyDescent="0.25">
      <c r="C193" s="55"/>
      <c r="D193" s="55"/>
    </row>
    <row r="194" spans="3:4" x14ac:dyDescent="0.25">
      <c r="C194" s="55"/>
      <c r="D194" s="55"/>
    </row>
    <row r="195" spans="3:4" x14ac:dyDescent="0.25">
      <c r="C195" s="55"/>
      <c r="D195" s="55"/>
    </row>
    <row r="196" spans="3:4" x14ac:dyDescent="0.25">
      <c r="C196" s="55"/>
      <c r="D196" s="55"/>
    </row>
    <row r="197" spans="3:4" x14ac:dyDescent="0.25">
      <c r="C197" s="55"/>
      <c r="D197" s="55"/>
    </row>
    <row r="198" spans="3:4" x14ac:dyDescent="0.25">
      <c r="C198" s="55"/>
      <c r="D198" s="55"/>
    </row>
    <row r="199" spans="3:4" x14ac:dyDescent="0.25">
      <c r="C199" s="55"/>
      <c r="D199" s="55"/>
    </row>
    <row r="200" spans="3:4" x14ac:dyDescent="0.25">
      <c r="C200" s="55"/>
      <c r="D200" s="55"/>
    </row>
    <row r="201" spans="3:4" x14ac:dyDescent="0.25">
      <c r="C201" s="55"/>
      <c r="D201" s="55"/>
    </row>
    <row r="202" spans="3:4" x14ac:dyDescent="0.25">
      <c r="C202" s="55"/>
      <c r="D202" s="55"/>
    </row>
    <row r="203" spans="3:4" x14ac:dyDescent="0.25">
      <c r="C203" s="55"/>
      <c r="D203" s="55"/>
    </row>
    <row r="204" spans="3:4" x14ac:dyDescent="0.25">
      <c r="C204" s="55"/>
      <c r="D204" s="55"/>
    </row>
    <row r="205" spans="3:4" x14ac:dyDescent="0.25">
      <c r="C205" s="55"/>
      <c r="D205" s="55"/>
    </row>
    <row r="206" spans="3:4" x14ac:dyDescent="0.25">
      <c r="C206" s="55"/>
      <c r="D206" s="55"/>
    </row>
    <row r="207" spans="3:4" x14ac:dyDescent="0.25">
      <c r="C207" s="55"/>
      <c r="D207" s="55"/>
    </row>
    <row r="208" spans="3:4" x14ac:dyDescent="0.25">
      <c r="C208" s="55"/>
      <c r="D208" s="55"/>
    </row>
    <row r="209" spans="3:4" x14ac:dyDescent="0.25">
      <c r="C209" s="55"/>
      <c r="D209" s="55"/>
    </row>
    <row r="210" spans="3:4" x14ac:dyDescent="0.25">
      <c r="C210" s="55"/>
      <c r="D210" s="55"/>
    </row>
    <row r="211" spans="3:4" x14ac:dyDescent="0.25">
      <c r="C211" s="55"/>
      <c r="D211" s="55"/>
    </row>
    <row r="212" spans="3:4" x14ac:dyDescent="0.25">
      <c r="C212" s="55"/>
      <c r="D212" s="55"/>
    </row>
    <row r="213" spans="3:4" x14ac:dyDescent="0.25">
      <c r="C213" s="55"/>
      <c r="D213" s="55"/>
    </row>
    <row r="214" spans="3:4" x14ac:dyDescent="0.25">
      <c r="C214" s="55"/>
      <c r="D214" s="55"/>
    </row>
    <row r="215" spans="3:4" x14ac:dyDescent="0.25">
      <c r="C215" s="55"/>
      <c r="D215" s="55"/>
    </row>
    <row r="216" spans="3:4" x14ac:dyDescent="0.25">
      <c r="C216" s="55"/>
      <c r="D216" s="55"/>
    </row>
    <row r="217" spans="3:4" x14ac:dyDescent="0.25">
      <c r="C217" s="55"/>
      <c r="D217" s="55"/>
    </row>
    <row r="218" spans="3:4" x14ac:dyDescent="0.25">
      <c r="C218" s="55"/>
      <c r="D218" s="55"/>
    </row>
    <row r="219" spans="3:4" x14ac:dyDescent="0.25">
      <c r="C219" s="55"/>
      <c r="D219" s="55"/>
    </row>
    <row r="220" spans="3:4" x14ac:dyDescent="0.25">
      <c r="C220" s="55"/>
      <c r="D220" s="55"/>
    </row>
    <row r="221" spans="3:4" x14ac:dyDescent="0.25">
      <c r="C221" s="55"/>
      <c r="D221" s="55"/>
    </row>
    <row r="222" spans="3:4" x14ac:dyDescent="0.25">
      <c r="C222" s="55"/>
      <c r="D222" s="55"/>
    </row>
    <row r="223" spans="3:4" x14ac:dyDescent="0.25">
      <c r="C223" s="55"/>
      <c r="D223" s="55"/>
    </row>
    <row r="224" spans="3:4" x14ac:dyDescent="0.25">
      <c r="C224" s="55"/>
      <c r="D224" s="55"/>
    </row>
    <row r="225" spans="3:4" x14ac:dyDescent="0.25">
      <c r="C225" s="55"/>
      <c r="D225" s="55"/>
    </row>
    <row r="226" spans="3:4" x14ac:dyDescent="0.25">
      <c r="C226" s="55"/>
      <c r="D226" s="55"/>
    </row>
    <row r="227" spans="3:4" x14ac:dyDescent="0.25">
      <c r="C227" s="55"/>
      <c r="D227" s="55"/>
    </row>
    <row r="228" spans="3:4" x14ac:dyDescent="0.25">
      <c r="C228" s="55"/>
      <c r="D228" s="55"/>
    </row>
    <row r="229" spans="3:4" x14ac:dyDescent="0.25">
      <c r="C229" s="55"/>
      <c r="D229" s="55"/>
    </row>
    <row r="230" spans="3:4" x14ac:dyDescent="0.25">
      <c r="C230" s="55"/>
      <c r="D230" s="55"/>
    </row>
    <row r="231" spans="3:4" x14ac:dyDescent="0.25">
      <c r="C231" s="55"/>
      <c r="D231" s="55"/>
    </row>
    <row r="232" spans="3:4" x14ac:dyDescent="0.25">
      <c r="C232" s="55"/>
      <c r="D232" s="55"/>
    </row>
    <row r="233" spans="3:4" x14ac:dyDescent="0.25">
      <c r="C233" s="55"/>
      <c r="D233" s="55"/>
    </row>
    <row r="234" spans="3:4" x14ac:dyDescent="0.25">
      <c r="C234" s="55"/>
      <c r="D234" s="55"/>
    </row>
    <row r="235" spans="3:4" x14ac:dyDescent="0.25">
      <c r="C235" s="55"/>
      <c r="D235" s="55"/>
    </row>
    <row r="236" spans="3:4" x14ac:dyDescent="0.25">
      <c r="C236" s="55"/>
      <c r="D236" s="55"/>
    </row>
    <row r="237" spans="3:4" x14ac:dyDescent="0.25">
      <c r="C237" s="55"/>
      <c r="D237" s="55"/>
    </row>
    <row r="238" spans="3:4" x14ac:dyDescent="0.25">
      <c r="C238" s="55"/>
      <c r="D238" s="55"/>
    </row>
    <row r="239" spans="3:4" x14ac:dyDescent="0.25">
      <c r="C239" s="55"/>
      <c r="D239" s="55"/>
    </row>
    <row r="240" spans="3:4" x14ac:dyDescent="0.25">
      <c r="C240" s="55"/>
      <c r="D240" s="55"/>
    </row>
    <row r="241" spans="3:4" x14ac:dyDescent="0.25">
      <c r="C241" s="55"/>
      <c r="D241" s="55"/>
    </row>
    <row r="242" spans="3:4" x14ac:dyDescent="0.25">
      <c r="C242" s="55"/>
      <c r="D242" s="55"/>
    </row>
    <row r="243" spans="3:4" x14ac:dyDescent="0.25">
      <c r="C243" s="55"/>
      <c r="D243" s="55"/>
    </row>
    <row r="244" spans="3:4" x14ac:dyDescent="0.25">
      <c r="C244" s="55"/>
      <c r="D244" s="55"/>
    </row>
    <row r="245" spans="3:4" x14ac:dyDescent="0.25">
      <c r="C245" s="55"/>
      <c r="D245" s="55"/>
    </row>
    <row r="246" spans="3:4" x14ac:dyDescent="0.25">
      <c r="C246" s="55"/>
      <c r="D246" s="55"/>
    </row>
    <row r="247" spans="3:4" x14ac:dyDescent="0.25">
      <c r="C247" s="55"/>
      <c r="D247" s="55"/>
    </row>
    <row r="248" spans="3:4" x14ac:dyDescent="0.25">
      <c r="C248" s="55"/>
      <c r="D248" s="55"/>
    </row>
    <row r="249" spans="3:4" x14ac:dyDescent="0.25">
      <c r="C249" s="55"/>
      <c r="D249" s="55"/>
    </row>
    <row r="250" spans="3:4" x14ac:dyDescent="0.25">
      <c r="C250" s="55"/>
      <c r="D250" s="55"/>
    </row>
    <row r="251" spans="3:4" x14ac:dyDescent="0.25">
      <c r="C251" s="55"/>
      <c r="D251" s="55"/>
    </row>
    <row r="252" spans="3:4" x14ac:dyDescent="0.25">
      <c r="C252" s="55"/>
      <c r="D252" s="55"/>
    </row>
    <row r="253" spans="3:4" x14ac:dyDescent="0.25">
      <c r="C253" s="55"/>
      <c r="D253" s="55"/>
    </row>
    <row r="254" spans="3:4" x14ac:dyDescent="0.25">
      <c r="C254" s="55"/>
      <c r="D254" s="55"/>
    </row>
    <row r="255" spans="3:4" x14ac:dyDescent="0.25">
      <c r="C255" s="55"/>
      <c r="D255" s="55"/>
    </row>
    <row r="256" spans="3:4" x14ac:dyDescent="0.25">
      <c r="C256" s="55"/>
      <c r="D256" s="55"/>
    </row>
    <row r="257" spans="3:4" x14ac:dyDescent="0.25">
      <c r="C257" s="55"/>
      <c r="D257" s="55"/>
    </row>
    <row r="258" spans="3:4" x14ac:dyDescent="0.25">
      <c r="C258" s="55"/>
      <c r="D258" s="55"/>
    </row>
    <row r="259" spans="3:4" x14ac:dyDescent="0.25">
      <c r="C259" s="55"/>
      <c r="D259" s="55"/>
    </row>
    <row r="260" spans="3:4" x14ac:dyDescent="0.25">
      <c r="C260" s="55"/>
      <c r="D260" s="55"/>
    </row>
    <row r="261" spans="3:4" x14ac:dyDescent="0.25">
      <c r="C261" s="55"/>
      <c r="D261" s="55"/>
    </row>
    <row r="262" spans="3:4" x14ac:dyDescent="0.25">
      <c r="C262" s="55"/>
      <c r="D262" s="55"/>
    </row>
    <row r="263" spans="3:4" x14ac:dyDescent="0.25">
      <c r="C263" s="55"/>
      <c r="D263" s="55"/>
    </row>
    <row r="264" spans="3:4" x14ac:dyDescent="0.25">
      <c r="C264" s="55"/>
      <c r="D264" s="55"/>
    </row>
    <row r="265" spans="3:4" x14ac:dyDescent="0.25">
      <c r="C265" s="55"/>
      <c r="D265" s="55"/>
    </row>
    <row r="266" spans="3:4" x14ac:dyDescent="0.25">
      <c r="C266" s="55"/>
      <c r="D266" s="55"/>
    </row>
    <row r="267" spans="3:4" x14ac:dyDescent="0.25">
      <c r="C267" s="55"/>
      <c r="D267" s="55"/>
    </row>
    <row r="268" spans="3:4" x14ac:dyDescent="0.25">
      <c r="C268" s="55"/>
      <c r="D268" s="55"/>
    </row>
    <row r="269" spans="3:4" x14ac:dyDescent="0.25">
      <c r="C269" s="55"/>
      <c r="D269" s="55"/>
    </row>
    <row r="270" spans="3:4" x14ac:dyDescent="0.25">
      <c r="C270" s="55"/>
      <c r="D270" s="55"/>
    </row>
    <row r="271" spans="3:4" x14ac:dyDescent="0.25">
      <c r="C271" s="55"/>
      <c r="D271" s="55"/>
    </row>
    <row r="272" spans="3:4" x14ac:dyDescent="0.25">
      <c r="C272" s="55"/>
      <c r="D272" s="55"/>
    </row>
    <row r="273" spans="3:4" x14ac:dyDescent="0.25">
      <c r="C273" s="55"/>
      <c r="D273" s="55"/>
    </row>
    <row r="274" spans="3:4" x14ac:dyDescent="0.25">
      <c r="C274" s="55"/>
      <c r="D274" s="55"/>
    </row>
    <row r="275" spans="3:4" x14ac:dyDescent="0.25">
      <c r="C275" s="55"/>
      <c r="D275" s="55"/>
    </row>
    <row r="276" spans="3:4" x14ac:dyDescent="0.25">
      <c r="C276" s="55"/>
      <c r="D276" s="55"/>
    </row>
    <row r="277" spans="3:4" x14ac:dyDescent="0.25">
      <c r="C277" s="55"/>
      <c r="D277" s="55"/>
    </row>
    <row r="278" spans="3:4" x14ac:dyDescent="0.25">
      <c r="C278" s="55"/>
      <c r="D278" s="55"/>
    </row>
    <row r="279" spans="3:4" x14ac:dyDescent="0.25">
      <c r="C279" s="55"/>
      <c r="D279" s="55"/>
    </row>
    <row r="280" spans="3:4" x14ac:dyDescent="0.25">
      <c r="C280" s="55"/>
      <c r="D280" s="55"/>
    </row>
    <row r="281" spans="3:4" x14ac:dyDescent="0.25">
      <c r="C281" s="55"/>
      <c r="D281" s="55"/>
    </row>
    <row r="282" spans="3:4" x14ac:dyDescent="0.25">
      <c r="C282" s="55"/>
      <c r="D282" s="55"/>
    </row>
    <row r="283" spans="3:4" x14ac:dyDescent="0.25">
      <c r="C283" s="55"/>
      <c r="D283" s="55"/>
    </row>
    <row r="284" spans="3:4" x14ac:dyDescent="0.25">
      <c r="C284" s="55"/>
      <c r="D284" s="55"/>
    </row>
    <row r="285" spans="3:4" x14ac:dyDescent="0.25">
      <c r="C285" s="55"/>
      <c r="D285" s="55"/>
    </row>
    <row r="286" spans="3:4" x14ac:dyDescent="0.25">
      <c r="C286" s="55"/>
      <c r="D286" s="55"/>
    </row>
    <row r="287" spans="3:4" x14ac:dyDescent="0.25">
      <c r="C287" s="55"/>
      <c r="D287" s="55"/>
    </row>
    <row r="288" spans="3:4" x14ac:dyDescent="0.25">
      <c r="C288" s="55"/>
      <c r="D288" s="55"/>
    </row>
    <row r="289" spans="3:4" x14ac:dyDescent="0.25">
      <c r="C289" s="55"/>
      <c r="D289" s="55"/>
    </row>
    <row r="290" spans="3:4" x14ac:dyDescent="0.25">
      <c r="C290" s="55"/>
      <c r="D290" s="55"/>
    </row>
    <row r="291" spans="3:4" x14ac:dyDescent="0.25">
      <c r="C291" s="55"/>
      <c r="D291" s="55"/>
    </row>
    <row r="292" spans="3:4" x14ac:dyDescent="0.25">
      <c r="C292" s="55"/>
      <c r="D292" s="55"/>
    </row>
    <row r="293" spans="3:4" x14ac:dyDescent="0.25">
      <c r="C293" s="55"/>
      <c r="D293" s="55"/>
    </row>
    <row r="294" spans="3:4" x14ac:dyDescent="0.25">
      <c r="C294" s="55"/>
      <c r="D294" s="55"/>
    </row>
    <row r="295" spans="3:4" x14ac:dyDescent="0.25">
      <c r="C295" s="55"/>
      <c r="D295" s="55"/>
    </row>
    <row r="296" spans="3:4" x14ac:dyDescent="0.25">
      <c r="C296" s="55"/>
      <c r="D296" s="55"/>
    </row>
    <row r="297" spans="3:4" x14ac:dyDescent="0.25">
      <c r="C297" s="55"/>
      <c r="D297" s="55"/>
    </row>
    <row r="298" spans="3:4" x14ac:dyDescent="0.25">
      <c r="C298" s="55"/>
      <c r="D298" s="55"/>
    </row>
    <row r="299" spans="3:4" x14ac:dyDescent="0.25">
      <c r="C299" s="55"/>
      <c r="D299" s="55"/>
    </row>
    <row r="300" spans="3:4" x14ac:dyDescent="0.25">
      <c r="C300" s="55"/>
      <c r="D300" s="55"/>
    </row>
    <row r="301" spans="3:4" x14ac:dyDescent="0.25">
      <c r="C301" s="55"/>
      <c r="D301" s="55"/>
    </row>
    <row r="302" spans="3:4" x14ac:dyDescent="0.25">
      <c r="C302" s="55"/>
      <c r="D302" s="55"/>
    </row>
    <row r="303" spans="3:4" x14ac:dyDescent="0.25">
      <c r="C303" s="55"/>
      <c r="D303" s="55"/>
    </row>
    <row r="304" spans="3:4" x14ac:dyDescent="0.25">
      <c r="C304" s="55"/>
      <c r="D304" s="55"/>
    </row>
    <row r="305" spans="3:4" x14ac:dyDescent="0.25">
      <c r="C305" s="55"/>
      <c r="D305" s="55"/>
    </row>
    <row r="306" spans="3:4" x14ac:dyDescent="0.25">
      <c r="C306" s="55"/>
      <c r="D306" s="55"/>
    </row>
    <row r="307" spans="3:4" x14ac:dyDescent="0.25">
      <c r="C307" s="55"/>
      <c r="D307" s="55"/>
    </row>
    <row r="308" spans="3:4" x14ac:dyDescent="0.25">
      <c r="C308" s="55"/>
      <c r="D308" s="55"/>
    </row>
    <row r="309" spans="3:4" x14ac:dyDescent="0.25">
      <c r="C309" s="55"/>
      <c r="D309" s="55"/>
    </row>
    <row r="310" spans="3:4" x14ac:dyDescent="0.25">
      <c r="C310" s="55"/>
      <c r="D310" s="55"/>
    </row>
    <row r="311" spans="3:4" x14ac:dyDescent="0.25">
      <c r="C311" s="55"/>
      <c r="D311" s="55"/>
    </row>
    <row r="312" spans="3:4" x14ac:dyDescent="0.25">
      <c r="C312" s="55"/>
      <c r="D312" s="55"/>
    </row>
    <row r="313" spans="3:4" x14ac:dyDescent="0.25">
      <c r="C313" s="55"/>
      <c r="D313" s="55"/>
    </row>
    <row r="314" spans="3:4" x14ac:dyDescent="0.25">
      <c r="C314" s="55"/>
      <c r="D314" s="55"/>
    </row>
    <row r="315" spans="3:4" x14ac:dyDescent="0.25">
      <c r="C315" s="55"/>
      <c r="D315" s="55"/>
    </row>
    <row r="316" spans="3:4" x14ac:dyDescent="0.25">
      <c r="C316" s="55"/>
      <c r="D316" s="55"/>
    </row>
    <row r="317" spans="3:4" x14ac:dyDescent="0.25">
      <c r="C317" s="55"/>
      <c r="D317" s="55"/>
    </row>
    <row r="318" spans="3:4" x14ac:dyDescent="0.25">
      <c r="C318" s="55"/>
      <c r="D318" s="55"/>
    </row>
    <row r="319" spans="3:4" x14ac:dyDescent="0.25">
      <c r="C319" s="55"/>
      <c r="D319" s="55"/>
    </row>
    <row r="320" spans="3:4" x14ac:dyDescent="0.25">
      <c r="C320" s="55"/>
      <c r="D320" s="55"/>
    </row>
    <row r="321" spans="3:4" x14ac:dyDescent="0.25">
      <c r="C321" s="55"/>
      <c r="D321" s="55"/>
    </row>
    <row r="322" spans="3:4" x14ac:dyDescent="0.25">
      <c r="C322" s="55"/>
      <c r="D322" s="55"/>
    </row>
    <row r="323" spans="3:4" x14ac:dyDescent="0.25">
      <c r="C323" s="55"/>
      <c r="D323" s="55"/>
    </row>
    <row r="324" spans="3:4" x14ac:dyDescent="0.25">
      <c r="C324" s="55"/>
      <c r="D324" s="55"/>
    </row>
    <row r="325" spans="3:4" x14ac:dyDescent="0.25">
      <c r="C325" s="55"/>
      <c r="D325" s="55"/>
    </row>
    <row r="326" spans="3:4" x14ac:dyDescent="0.25">
      <c r="C326" s="55"/>
      <c r="D326" s="55"/>
    </row>
    <row r="327" spans="3:4" x14ac:dyDescent="0.25">
      <c r="C327" s="55"/>
      <c r="D327" s="55"/>
    </row>
    <row r="328" spans="3:4" x14ac:dyDescent="0.25">
      <c r="C328" s="55"/>
      <c r="D328" s="55"/>
    </row>
    <row r="329" spans="3:4" x14ac:dyDescent="0.25">
      <c r="C329" s="55"/>
      <c r="D329" s="55"/>
    </row>
    <row r="330" spans="3:4" x14ac:dyDescent="0.25">
      <c r="C330" s="55"/>
      <c r="D330" s="55"/>
    </row>
    <row r="331" spans="3:4" x14ac:dyDescent="0.25">
      <c r="C331" s="55"/>
      <c r="D331" s="55"/>
    </row>
    <row r="332" spans="3:4" x14ac:dyDescent="0.25">
      <c r="C332" s="55"/>
      <c r="D332" s="55"/>
    </row>
    <row r="333" spans="3:4" x14ac:dyDescent="0.25">
      <c r="C333" s="55"/>
      <c r="D333" s="55"/>
    </row>
    <row r="334" spans="3:4" x14ac:dyDescent="0.25">
      <c r="C334" s="55"/>
      <c r="D334" s="55"/>
    </row>
    <row r="335" spans="3:4" x14ac:dyDescent="0.25">
      <c r="C335" s="55"/>
      <c r="D335" s="55"/>
    </row>
    <row r="336" spans="3:4" x14ac:dyDescent="0.25">
      <c r="C336" s="55"/>
      <c r="D336" s="55"/>
    </row>
    <row r="337" spans="3:4" x14ac:dyDescent="0.25">
      <c r="C337" s="55"/>
      <c r="D337" s="55"/>
    </row>
    <row r="338" spans="3:4" x14ac:dyDescent="0.25">
      <c r="C338" s="55"/>
      <c r="D338" s="55"/>
    </row>
    <row r="339" spans="3:4" x14ac:dyDescent="0.25">
      <c r="C339" s="55"/>
      <c r="D339" s="55"/>
    </row>
    <row r="340" spans="3:4" x14ac:dyDescent="0.25">
      <c r="C340" s="55"/>
      <c r="D340" s="55"/>
    </row>
    <row r="341" spans="3:4" x14ac:dyDescent="0.25">
      <c r="C341" s="55"/>
      <c r="D341" s="55"/>
    </row>
    <row r="342" spans="3:4" x14ac:dyDescent="0.25">
      <c r="C342" s="55"/>
      <c r="D342" s="55"/>
    </row>
    <row r="343" spans="3:4" x14ac:dyDescent="0.25">
      <c r="C343" s="55"/>
      <c r="D343" s="55"/>
    </row>
    <row r="344" spans="3:4" x14ac:dyDescent="0.25">
      <c r="C344" s="55"/>
      <c r="D344" s="55"/>
    </row>
    <row r="345" spans="3:4" x14ac:dyDescent="0.25">
      <c r="C345" s="55"/>
      <c r="D345" s="55"/>
    </row>
    <row r="346" spans="3:4" x14ac:dyDescent="0.25">
      <c r="C346" s="55"/>
      <c r="D346" s="55"/>
    </row>
    <row r="347" spans="3:4" x14ac:dyDescent="0.25">
      <c r="C347" s="55"/>
      <c r="D347" s="55"/>
    </row>
    <row r="348" spans="3:4" x14ac:dyDescent="0.25">
      <c r="C348" s="55"/>
      <c r="D348" s="55"/>
    </row>
    <row r="349" spans="3:4" x14ac:dyDescent="0.25">
      <c r="C349" s="55"/>
      <c r="D349" s="55"/>
    </row>
    <row r="350" spans="3:4" x14ac:dyDescent="0.25">
      <c r="C350" s="55"/>
      <c r="D350" s="55"/>
    </row>
    <row r="351" spans="3:4" x14ac:dyDescent="0.25">
      <c r="C351" s="55"/>
      <c r="D351" s="55"/>
    </row>
    <row r="352" spans="3:4" x14ac:dyDescent="0.25">
      <c r="C352" s="55"/>
      <c r="D352" s="55"/>
    </row>
    <row r="353" spans="3:4" x14ac:dyDescent="0.25">
      <c r="C353" s="55"/>
      <c r="D353" s="55"/>
    </row>
    <row r="354" spans="3:4" x14ac:dyDescent="0.25">
      <c r="C354" s="55"/>
      <c r="D354" s="55"/>
    </row>
    <row r="355" spans="3:4" x14ac:dyDescent="0.25">
      <c r="C355" s="55"/>
      <c r="D355" s="55"/>
    </row>
    <row r="356" spans="3:4" x14ac:dyDescent="0.25">
      <c r="C356" s="55"/>
      <c r="D356" s="55"/>
    </row>
    <row r="357" spans="3:4" x14ac:dyDescent="0.25">
      <c r="C357" s="55"/>
      <c r="D357" s="55"/>
    </row>
    <row r="358" spans="3:4" x14ac:dyDescent="0.25">
      <c r="C358" s="55"/>
      <c r="D358" s="55"/>
    </row>
    <row r="359" spans="3:4" x14ac:dyDescent="0.25">
      <c r="C359" s="55"/>
      <c r="D359" s="55"/>
    </row>
    <row r="360" spans="3:4" x14ac:dyDescent="0.25">
      <c r="C360" s="55"/>
      <c r="D360" s="55"/>
    </row>
    <row r="361" spans="3:4" x14ac:dyDescent="0.25">
      <c r="C361" s="55"/>
      <c r="D361" s="55"/>
    </row>
    <row r="362" spans="3:4" x14ac:dyDescent="0.25">
      <c r="C362" s="55"/>
      <c r="D362" s="55"/>
    </row>
    <row r="363" spans="3:4" x14ac:dyDescent="0.25">
      <c r="C363" s="55"/>
      <c r="D363" s="55"/>
    </row>
    <row r="364" spans="3:4" x14ac:dyDescent="0.25">
      <c r="C364" s="55"/>
      <c r="D364" s="55"/>
    </row>
    <row r="365" spans="3:4" x14ac:dyDescent="0.25">
      <c r="C365" s="55"/>
      <c r="D365" s="55"/>
    </row>
    <row r="366" spans="3:4" x14ac:dyDescent="0.25">
      <c r="C366" s="55"/>
      <c r="D366" s="55"/>
    </row>
    <row r="367" spans="3:4" x14ac:dyDescent="0.25">
      <c r="C367" s="55"/>
      <c r="D367" s="55"/>
    </row>
    <row r="368" spans="3:4" x14ac:dyDescent="0.25">
      <c r="C368" s="55"/>
      <c r="D368" s="55"/>
    </row>
    <row r="369" spans="3:4" x14ac:dyDescent="0.25">
      <c r="C369" s="55"/>
      <c r="D369" s="55"/>
    </row>
    <row r="370" spans="3:4" x14ac:dyDescent="0.25">
      <c r="C370" s="55"/>
      <c r="D370" s="55"/>
    </row>
    <row r="371" spans="3:4" x14ac:dyDescent="0.25">
      <c r="C371" s="55"/>
      <c r="D371" s="55"/>
    </row>
    <row r="372" spans="3:4" x14ac:dyDescent="0.25">
      <c r="C372" s="55"/>
      <c r="D372" s="55"/>
    </row>
    <row r="373" spans="3:4" x14ac:dyDescent="0.25">
      <c r="C373" s="55"/>
      <c r="D373" s="55"/>
    </row>
    <row r="374" spans="3:4" x14ac:dyDescent="0.25">
      <c r="C374" s="55"/>
      <c r="D374" s="55"/>
    </row>
    <row r="375" spans="3:4" x14ac:dyDescent="0.25">
      <c r="C375" s="55"/>
      <c r="D375" s="55"/>
    </row>
    <row r="376" spans="3:4" x14ac:dyDescent="0.25">
      <c r="C376" s="55"/>
      <c r="D376" s="55"/>
    </row>
    <row r="377" spans="3:4" x14ac:dyDescent="0.25">
      <c r="C377" s="55"/>
      <c r="D377" s="55"/>
    </row>
    <row r="378" spans="3:4" x14ac:dyDescent="0.25">
      <c r="C378" s="55"/>
      <c r="D378" s="55"/>
    </row>
    <row r="379" spans="3:4" x14ac:dyDescent="0.25">
      <c r="C379" s="55"/>
      <c r="D379" s="55"/>
    </row>
    <row r="380" spans="3:4" x14ac:dyDescent="0.25">
      <c r="C380" s="55"/>
      <c r="D380" s="55"/>
    </row>
    <row r="381" spans="3:4" x14ac:dyDescent="0.25">
      <c r="C381" s="55"/>
      <c r="D381" s="55"/>
    </row>
    <row r="382" spans="3:4" x14ac:dyDescent="0.25">
      <c r="C382" s="55"/>
      <c r="D382" s="55"/>
    </row>
    <row r="383" spans="3:4" x14ac:dyDescent="0.25">
      <c r="C383" s="55"/>
      <c r="D383" s="55"/>
    </row>
    <row r="384" spans="3:4" x14ac:dyDescent="0.25">
      <c r="C384" s="55"/>
      <c r="D384" s="55"/>
    </row>
    <row r="385" spans="3:4" x14ac:dyDescent="0.25">
      <c r="C385" s="55"/>
      <c r="D385" s="55"/>
    </row>
    <row r="386" spans="3:4" x14ac:dyDescent="0.25">
      <c r="C386" s="55"/>
      <c r="D386" s="55"/>
    </row>
    <row r="387" spans="3:4" x14ac:dyDescent="0.25">
      <c r="C387" s="55"/>
      <c r="D387" s="55"/>
    </row>
    <row r="388" spans="3:4" x14ac:dyDescent="0.25">
      <c r="C388" s="55"/>
      <c r="D388" s="55"/>
    </row>
    <row r="389" spans="3:4" x14ac:dyDescent="0.25">
      <c r="C389" s="55"/>
      <c r="D389" s="55"/>
    </row>
    <row r="390" spans="3:4" x14ac:dyDescent="0.25">
      <c r="C390" s="55"/>
      <c r="D390" s="55"/>
    </row>
    <row r="391" spans="3:4" x14ac:dyDescent="0.25">
      <c r="C391" s="55"/>
      <c r="D391" s="55"/>
    </row>
    <row r="392" spans="3:4" x14ac:dyDescent="0.25">
      <c r="C392" s="55"/>
      <c r="D392" s="55"/>
    </row>
    <row r="393" spans="3:4" x14ac:dyDescent="0.25">
      <c r="C393" s="55"/>
      <c r="D393" s="55"/>
    </row>
    <row r="394" spans="3:4" x14ac:dyDescent="0.25">
      <c r="C394" s="55"/>
      <c r="D394" s="55"/>
    </row>
    <row r="395" spans="3:4" x14ac:dyDescent="0.25">
      <c r="C395" s="55"/>
      <c r="D395" s="55"/>
    </row>
    <row r="396" spans="3:4" x14ac:dyDescent="0.25">
      <c r="C396" s="55"/>
      <c r="D396" s="55"/>
    </row>
    <row r="397" spans="3:4" x14ac:dyDescent="0.25">
      <c r="C397" s="55"/>
      <c r="D397" s="55"/>
    </row>
    <row r="398" spans="3:4" x14ac:dyDescent="0.25">
      <c r="C398" s="55"/>
      <c r="D398" s="55"/>
    </row>
    <row r="399" spans="3:4" x14ac:dyDescent="0.25">
      <c r="C399" s="55"/>
      <c r="D399" s="55"/>
    </row>
    <row r="400" spans="3:4" x14ac:dyDescent="0.25">
      <c r="C400" s="55"/>
      <c r="D400" s="55"/>
    </row>
    <row r="401" spans="3:4" x14ac:dyDescent="0.25">
      <c r="C401" s="55"/>
      <c r="D401" s="55"/>
    </row>
    <row r="402" spans="3:4" x14ac:dyDescent="0.25">
      <c r="C402" s="55"/>
      <c r="D402" s="55"/>
    </row>
    <row r="403" spans="3:4" x14ac:dyDescent="0.25">
      <c r="C403" s="55"/>
      <c r="D403" s="55"/>
    </row>
    <row r="404" spans="3:4" x14ac:dyDescent="0.25">
      <c r="C404" s="55"/>
      <c r="D404" s="55"/>
    </row>
    <row r="405" spans="3:4" x14ac:dyDescent="0.25">
      <c r="C405" s="55"/>
      <c r="D405" s="55"/>
    </row>
    <row r="406" spans="3:4" x14ac:dyDescent="0.25">
      <c r="C406" s="55"/>
      <c r="D406" s="55"/>
    </row>
    <row r="407" spans="3:4" x14ac:dyDescent="0.25">
      <c r="C407" s="55"/>
      <c r="D407" s="55"/>
    </row>
    <row r="408" spans="3:4" x14ac:dyDescent="0.25">
      <c r="C408" s="55"/>
      <c r="D408" s="55"/>
    </row>
    <row r="409" spans="3:4" x14ac:dyDescent="0.25">
      <c r="C409" s="55"/>
      <c r="D409" s="55"/>
    </row>
    <row r="410" spans="3:4" x14ac:dyDescent="0.25">
      <c r="C410" s="55"/>
      <c r="D410" s="55"/>
    </row>
    <row r="411" spans="3:4" x14ac:dyDescent="0.25">
      <c r="C411" s="55"/>
      <c r="D411" s="55"/>
    </row>
    <row r="412" spans="3:4" x14ac:dyDescent="0.25">
      <c r="C412" s="55"/>
      <c r="D412" s="55"/>
    </row>
    <row r="413" spans="3:4" x14ac:dyDescent="0.25">
      <c r="C413" s="55"/>
      <c r="D413" s="55"/>
    </row>
    <row r="414" spans="3:4" x14ac:dyDescent="0.25">
      <c r="C414" s="55"/>
      <c r="D414" s="55"/>
    </row>
    <row r="415" spans="3:4" x14ac:dyDescent="0.25">
      <c r="C415" s="55"/>
      <c r="D415" s="55"/>
    </row>
    <row r="416" spans="3:4" x14ac:dyDescent="0.25">
      <c r="C416" s="55"/>
      <c r="D416" s="55"/>
    </row>
    <row r="417" spans="3:4" x14ac:dyDescent="0.25">
      <c r="C417" s="55"/>
      <c r="D417" s="55"/>
    </row>
    <row r="418" spans="3:4" x14ac:dyDescent="0.25">
      <c r="C418" s="55"/>
      <c r="D418" s="55"/>
    </row>
    <row r="419" spans="3:4" x14ac:dyDescent="0.25">
      <c r="C419" s="55"/>
      <c r="D419" s="55"/>
    </row>
    <row r="420" spans="3:4" x14ac:dyDescent="0.25">
      <c r="C420" s="55"/>
      <c r="D420" s="55"/>
    </row>
    <row r="421" spans="3:4" x14ac:dyDescent="0.25">
      <c r="C421" s="55"/>
      <c r="D421" s="55"/>
    </row>
    <row r="422" spans="3:4" x14ac:dyDescent="0.25">
      <c r="C422" s="55"/>
      <c r="D422" s="55"/>
    </row>
    <row r="423" spans="3:4" x14ac:dyDescent="0.25">
      <c r="C423" s="55"/>
      <c r="D423" s="55"/>
    </row>
    <row r="424" spans="3:4" x14ac:dyDescent="0.25">
      <c r="C424" s="55"/>
      <c r="D424" s="55"/>
    </row>
    <row r="425" spans="3:4" x14ac:dyDescent="0.25">
      <c r="C425" s="55"/>
      <c r="D425" s="55"/>
    </row>
    <row r="426" spans="3:4" x14ac:dyDescent="0.25">
      <c r="C426" s="55"/>
      <c r="D426" s="55"/>
    </row>
    <row r="427" spans="3:4" x14ac:dyDescent="0.25">
      <c r="C427" s="55"/>
      <c r="D427" s="55"/>
    </row>
    <row r="428" spans="3:4" x14ac:dyDescent="0.25">
      <c r="C428" s="55"/>
      <c r="D428" s="55"/>
    </row>
    <row r="429" spans="3:4" x14ac:dyDescent="0.25">
      <c r="C429" s="55"/>
      <c r="D429" s="55"/>
    </row>
    <row r="430" spans="3:4" x14ac:dyDescent="0.25">
      <c r="C430" s="55"/>
      <c r="D430" s="55"/>
    </row>
    <row r="431" spans="3:4" x14ac:dyDescent="0.25">
      <c r="C431" s="55"/>
      <c r="D431" s="55"/>
    </row>
    <row r="432" spans="3:4" x14ac:dyDescent="0.25">
      <c r="C432" s="55"/>
      <c r="D432" s="55"/>
    </row>
    <row r="433" spans="3:4" x14ac:dyDescent="0.25">
      <c r="C433" s="55"/>
      <c r="D433" s="55"/>
    </row>
    <row r="434" spans="3:4" x14ac:dyDescent="0.25">
      <c r="C434" s="55"/>
      <c r="D434" s="55"/>
    </row>
    <row r="435" spans="3:4" x14ac:dyDescent="0.25">
      <c r="C435" s="55"/>
      <c r="D435" s="55"/>
    </row>
    <row r="436" spans="3:4" x14ac:dyDescent="0.25">
      <c r="C436" s="55"/>
      <c r="D436" s="55"/>
    </row>
    <row r="437" spans="3:4" x14ac:dyDescent="0.25">
      <c r="C437" s="55"/>
      <c r="D437" s="55"/>
    </row>
    <row r="438" spans="3:4" x14ac:dyDescent="0.25">
      <c r="C438" s="55"/>
      <c r="D438" s="55"/>
    </row>
    <row r="439" spans="3:4" x14ac:dyDescent="0.25">
      <c r="C439" s="55"/>
      <c r="D439" s="55"/>
    </row>
    <row r="440" spans="3:4" x14ac:dyDescent="0.25">
      <c r="C440" s="55"/>
      <c r="D440" s="55"/>
    </row>
    <row r="441" spans="3:4" x14ac:dyDescent="0.25">
      <c r="C441" s="55"/>
      <c r="D441" s="55"/>
    </row>
    <row r="442" spans="3:4" x14ac:dyDescent="0.25">
      <c r="C442" s="55"/>
      <c r="D442" s="55"/>
    </row>
    <row r="443" spans="3:4" x14ac:dyDescent="0.25">
      <c r="C443" s="55"/>
      <c r="D443" s="55"/>
    </row>
    <row r="444" spans="3:4" x14ac:dyDescent="0.25">
      <c r="C444" s="55"/>
      <c r="D444" s="55"/>
    </row>
    <row r="445" spans="3:4" x14ac:dyDescent="0.25">
      <c r="C445" s="55"/>
      <c r="D445" s="55"/>
    </row>
    <row r="446" spans="3:4" x14ac:dyDescent="0.25">
      <c r="C446" s="55"/>
      <c r="D446" s="55"/>
    </row>
    <row r="447" spans="3:4" x14ac:dyDescent="0.25">
      <c r="C447" s="55"/>
      <c r="D447" s="55"/>
    </row>
    <row r="448" spans="3:4" x14ac:dyDescent="0.25">
      <c r="C448" s="55"/>
      <c r="D448" s="55"/>
    </row>
    <row r="449" spans="3:4" x14ac:dyDescent="0.25">
      <c r="C449" s="55"/>
      <c r="D449" s="55"/>
    </row>
    <row r="450" spans="3:4" x14ac:dyDescent="0.25">
      <c r="C450" s="55"/>
      <c r="D450" s="55"/>
    </row>
    <row r="451" spans="3:4" x14ac:dyDescent="0.25">
      <c r="C451" s="55"/>
      <c r="D451" s="55"/>
    </row>
    <row r="452" spans="3:4" x14ac:dyDescent="0.25">
      <c r="C452" s="55"/>
      <c r="D452" s="55"/>
    </row>
    <row r="453" spans="3:4" x14ac:dyDescent="0.25">
      <c r="C453" s="55"/>
      <c r="D453" s="55"/>
    </row>
    <row r="454" spans="3:4" x14ac:dyDescent="0.25">
      <c r="C454" s="55"/>
      <c r="D454" s="55"/>
    </row>
    <row r="455" spans="3:4" x14ac:dyDescent="0.25">
      <c r="C455" s="55"/>
      <c r="D455" s="55"/>
    </row>
    <row r="456" spans="3:4" x14ac:dyDescent="0.25">
      <c r="C456" s="55"/>
      <c r="D456" s="55"/>
    </row>
    <row r="457" spans="3:4" x14ac:dyDescent="0.25">
      <c r="C457" s="55"/>
      <c r="D457" s="55"/>
    </row>
    <row r="458" spans="3:4" x14ac:dyDescent="0.25">
      <c r="C458" s="55"/>
      <c r="D458" s="55"/>
    </row>
    <row r="459" spans="3:4" x14ac:dyDescent="0.25">
      <c r="C459" s="55"/>
      <c r="D459" s="55"/>
    </row>
    <row r="460" spans="3:4" x14ac:dyDescent="0.25">
      <c r="C460" s="55"/>
      <c r="D460" s="55"/>
    </row>
    <row r="461" spans="3:4" x14ac:dyDescent="0.25">
      <c r="C461" s="55"/>
      <c r="D461" s="55"/>
    </row>
    <row r="462" spans="3:4" x14ac:dyDescent="0.25">
      <c r="C462" s="55"/>
      <c r="D462" s="55"/>
    </row>
    <row r="463" spans="3:4" x14ac:dyDescent="0.25">
      <c r="C463" s="55"/>
      <c r="D463" s="55"/>
    </row>
    <row r="464" spans="3:4" x14ac:dyDescent="0.25">
      <c r="C464" s="55"/>
      <c r="D464" s="55"/>
    </row>
    <row r="465" spans="3:4" x14ac:dyDescent="0.25">
      <c r="C465" s="55"/>
      <c r="D465" s="55"/>
    </row>
    <row r="466" spans="3:4" x14ac:dyDescent="0.25">
      <c r="C466" s="55"/>
      <c r="D466" s="55"/>
    </row>
    <row r="467" spans="3:4" x14ac:dyDescent="0.25">
      <c r="C467" s="55"/>
      <c r="D467" s="55"/>
    </row>
    <row r="468" spans="3:4" x14ac:dyDescent="0.25">
      <c r="C468" s="55"/>
      <c r="D468" s="55"/>
    </row>
    <row r="469" spans="3:4" x14ac:dyDescent="0.25">
      <c r="C469" s="55"/>
      <c r="D469" s="55"/>
    </row>
    <row r="470" spans="3:4" x14ac:dyDescent="0.25">
      <c r="C470" s="55"/>
      <c r="D470" s="55"/>
    </row>
    <row r="471" spans="3:4" x14ac:dyDescent="0.25">
      <c r="C471" s="55"/>
      <c r="D471" s="55"/>
    </row>
    <row r="472" spans="3:4" x14ac:dyDescent="0.25">
      <c r="C472" s="55"/>
      <c r="D472" s="55"/>
    </row>
    <row r="473" spans="3:4" x14ac:dyDescent="0.25">
      <c r="C473" s="55"/>
      <c r="D473" s="55"/>
    </row>
    <row r="474" spans="3:4" x14ac:dyDescent="0.25">
      <c r="C474" s="55"/>
      <c r="D474" s="55"/>
    </row>
    <row r="475" spans="3:4" x14ac:dyDescent="0.25">
      <c r="C475" s="55"/>
      <c r="D475" s="55"/>
    </row>
    <row r="476" spans="3:4" x14ac:dyDescent="0.25">
      <c r="C476" s="55"/>
      <c r="D476" s="55"/>
    </row>
    <row r="477" spans="3:4" x14ac:dyDescent="0.25">
      <c r="C477" s="55"/>
      <c r="D477" s="55"/>
    </row>
    <row r="478" spans="3:4" x14ac:dyDescent="0.25">
      <c r="C478" s="55"/>
      <c r="D478" s="55"/>
    </row>
    <row r="479" spans="3:4" x14ac:dyDescent="0.25">
      <c r="C479" s="55"/>
      <c r="D479" s="55"/>
    </row>
    <row r="480" spans="3:4" x14ac:dyDescent="0.25">
      <c r="C480" s="55"/>
      <c r="D480" s="55"/>
    </row>
    <row r="481" spans="3:4" x14ac:dyDescent="0.25">
      <c r="C481" s="55"/>
      <c r="D481" s="55"/>
    </row>
    <row r="482" spans="3:4" x14ac:dyDescent="0.25">
      <c r="C482" s="55"/>
      <c r="D482" s="55"/>
    </row>
    <row r="483" spans="3:4" x14ac:dyDescent="0.25">
      <c r="C483" s="55"/>
      <c r="D483" s="55"/>
    </row>
    <row r="484" spans="3:4" x14ac:dyDescent="0.25">
      <c r="C484" s="55"/>
      <c r="D484" s="55"/>
    </row>
    <row r="485" spans="3:4" x14ac:dyDescent="0.25">
      <c r="C485" s="55"/>
      <c r="D485" s="55"/>
    </row>
    <row r="486" spans="3:4" x14ac:dyDescent="0.25">
      <c r="C486" s="55"/>
      <c r="D486" s="55"/>
    </row>
    <row r="487" spans="3:4" x14ac:dyDescent="0.25">
      <c r="C487" s="55"/>
      <c r="D487" s="55"/>
    </row>
    <row r="488" spans="3:4" x14ac:dyDescent="0.25">
      <c r="C488" s="55"/>
      <c r="D488" s="55"/>
    </row>
    <row r="489" spans="3:4" x14ac:dyDescent="0.25">
      <c r="C489" s="55"/>
      <c r="D489" s="55"/>
    </row>
    <row r="490" spans="3:4" x14ac:dyDescent="0.25">
      <c r="C490" s="55"/>
      <c r="D490" s="55"/>
    </row>
    <row r="491" spans="3:4" x14ac:dyDescent="0.25">
      <c r="C491" s="55"/>
      <c r="D491" s="55"/>
    </row>
    <row r="492" spans="3:4" x14ac:dyDescent="0.25">
      <c r="C492" s="55"/>
      <c r="D492" s="55"/>
    </row>
    <row r="493" spans="3:4" x14ac:dyDescent="0.25">
      <c r="C493" s="55"/>
      <c r="D493" s="55"/>
    </row>
    <row r="494" spans="3:4" x14ac:dyDescent="0.25">
      <c r="C494" s="55"/>
      <c r="D494" s="55"/>
    </row>
    <row r="495" spans="3:4" x14ac:dyDescent="0.25">
      <c r="C495" s="55"/>
      <c r="D495" s="55"/>
    </row>
    <row r="496" spans="3:4" x14ac:dyDescent="0.25">
      <c r="C496" s="55"/>
      <c r="D496" s="55"/>
    </row>
    <row r="497" spans="3:4" x14ac:dyDescent="0.25">
      <c r="C497" s="55"/>
      <c r="D497" s="55"/>
    </row>
    <row r="498" spans="3:4" x14ac:dyDescent="0.25">
      <c r="C498" s="55"/>
      <c r="D498" s="55"/>
    </row>
    <row r="499" spans="3:4" x14ac:dyDescent="0.25">
      <c r="C499" s="55"/>
      <c r="D499" s="55"/>
    </row>
    <row r="500" spans="3:4" x14ac:dyDescent="0.25">
      <c r="C500" s="55"/>
      <c r="D500" s="55"/>
    </row>
    <row r="501" spans="3:4" x14ac:dyDescent="0.25">
      <c r="C501" s="55"/>
      <c r="D501" s="55"/>
    </row>
    <row r="502" spans="3:4" x14ac:dyDescent="0.25">
      <c r="C502" s="55"/>
      <c r="D502" s="55"/>
    </row>
    <row r="503" spans="3:4" x14ac:dyDescent="0.25">
      <c r="C503" s="55"/>
      <c r="D503" s="55"/>
    </row>
    <row r="504" spans="3:4" x14ac:dyDescent="0.25">
      <c r="C504" s="55"/>
      <c r="D504" s="55"/>
    </row>
    <row r="505" spans="3:4" x14ac:dyDescent="0.25">
      <c r="C505" s="55"/>
      <c r="D505" s="55"/>
    </row>
    <row r="506" spans="3:4" x14ac:dyDescent="0.25">
      <c r="C506" s="55"/>
      <c r="D506" s="55"/>
    </row>
    <row r="507" spans="3:4" x14ac:dyDescent="0.25">
      <c r="C507" s="55"/>
      <c r="D507" s="55"/>
    </row>
    <row r="508" spans="3:4" x14ac:dyDescent="0.25">
      <c r="C508" s="55"/>
      <c r="D508" s="55"/>
    </row>
    <row r="509" spans="3:4" x14ac:dyDescent="0.25">
      <c r="C509" s="55"/>
      <c r="D509" s="55"/>
    </row>
    <row r="510" spans="3:4" x14ac:dyDescent="0.25">
      <c r="C510" s="55"/>
      <c r="D510" s="55"/>
    </row>
    <row r="511" spans="3:4" x14ac:dyDescent="0.25">
      <c r="C511" s="55"/>
      <c r="D511" s="55"/>
    </row>
    <row r="512" spans="3:4" x14ac:dyDescent="0.25">
      <c r="C512" s="55"/>
      <c r="D512" s="55"/>
    </row>
    <row r="513" spans="3:4" x14ac:dyDescent="0.25">
      <c r="C513" s="55"/>
      <c r="D513" s="55"/>
    </row>
    <row r="514" spans="3:4" x14ac:dyDescent="0.25">
      <c r="C514" s="55"/>
      <c r="D514" s="55"/>
    </row>
    <row r="515" spans="3:4" x14ac:dyDescent="0.25">
      <c r="C515" s="55"/>
      <c r="D515" s="55"/>
    </row>
    <row r="516" spans="3:4" x14ac:dyDescent="0.25">
      <c r="C516" s="55"/>
      <c r="D516" s="55"/>
    </row>
    <row r="517" spans="3:4" x14ac:dyDescent="0.25">
      <c r="C517" s="55"/>
      <c r="D517" s="55"/>
    </row>
    <row r="518" spans="3:4" x14ac:dyDescent="0.25">
      <c r="C518" s="55"/>
      <c r="D518" s="55"/>
    </row>
    <row r="519" spans="3:4" x14ac:dyDescent="0.25">
      <c r="C519" s="55"/>
      <c r="D519" s="55"/>
    </row>
    <row r="520" spans="3:4" x14ac:dyDescent="0.25">
      <c r="C520" s="55"/>
      <c r="D520" s="55"/>
    </row>
    <row r="521" spans="3:4" x14ac:dyDescent="0.25">
      <c r="C521" s="55"/>
      <c r="D521" s="55"/>
    </row>
    <row r="522" spans="3:4" x14ac:dyDescent="0.25">
      <c r="C522" s="55"/>
      <c r="D522" s="55"/>
    </row>
    <row r="523" spans="3:4" x14ac:dyDescent="0.25">
      <c r="C523" s="55"/>
      <c r="D523" s="55"/>
    </row>
    <row r="524" spans="3:4" x14ac:dyDescent="0.25">
      <c r="C524" s="55"/>
      <c r="D524" s="55"/>
    </row>
    <row r="525" spans="3:4" x14ac:dyDescent="0.25">
      <c r="C525" s="55"/>
      <c r="D525" s="55"/>
    </row>
    <row r="526" spans="3:4" x14ac:dyDescent="0.25">
      <c r="C526" s="55"/>
      <c r="D526" s="55"/>
    </row>
    <row r="527" spans="3:4" x14ac:dyDescent="0.25">
      <c r="C527" s="55"/>
      <c r="D527" s="55"/>
    </row>
    <row r="528" spans="3:4" x14ac:dyDescent="0.25">
      <c r="C528" s="55"/>
      <c r="D528" s="55"/>
    </row>
    <row r="529" spans="3:4" x14ac:dyDescent="0.25">
      <c r="C529" s="55"/>
      <c r="D529" s="55"/>
    </row>
    <row r="530" spans="3:4" x14ac:dyDescent="0.25">
      <c r="C530" s="55"/>
      <c r="D530" s="55"/>
    </row>
    <row r="531" spans="3:4" x14ac:dyDescent="0.25">
      <c r="C531" s="55"/>
      <c r="D531" s="55"/>
    </row>
    <row r="532" spans="3:4" x14ac:dyDescent="0.25">
      <c r="C532" s="55"/>
      <c r="D532" s="55"/>
    </row>
    <row r="533" spans="3:4" x14ac:dyDescent="0.25">
      <c r="C533" s="55"/>
      <c r="D533" s="55"/>
    </row>
    <row r="534" spans="3:4" x14ac:dyDescent="0.25">
      <c r="C534" s="55"/>
      <c r="D534" s="55"/>
    </row>
    <row r="535" spans="3:4" x14ac:dyDescent="0.25">
      <c r="C535" s="55"/>
      <c r="D535" s="55"/>
    </row>
    <row r="536" spans="3:4" x14ac:dyDescent="0.25">
      <c r="C536" s="55"/>
      <c r="D536" s="55"/>
    </row>
    <row r="537" spans="3:4" x14ac:dyDescent="0.25">
      <c r="C537" s="55"/>
      <c r="D537" s="55"/>
    </row>
    <row r="538" spans="3:4" x14ac:dyDescent="0.25">
      <c r="C538" s="55"/>
      <c r="D538" s="55"/>
    </row>
    <row r="539" spans="3:4" x14ac:dyDescent="0.25">
      <c r="C539" s="55"/>
      <c r="D539" s="55"/>
    </row>
    <row r="540" spans="3:4" x14ac:dyDescent="0.25">
      <c r="C540" s="55"/>
      <c r="D540" s="55"/>
    </row>
    <row r="541" spans="3:4" x14ac:dyDescent="0.25">
      <c r="C541" s="55"/>
      <c r="D541" s="55"/>
    </row>
    <row r="542" spans="3:4" x14ac:dyDescent="0.25">
      <c r="C542" s="55"/>
      <c r="D542" s="55"/>
    </row>
    <row r="543" spans="3:4" x14ac:dyDescent="0.25">
      <c r="C543" s="55"/>
      <c r="D543" s="55"/>
    </row>
    <row r="544" spans="3:4" x14ac:dyDescent="0.25">
      <c r="C544" s="55"/>
      <c r="D544" s="55"/>
    </row>
    <row r="545" spans="3:4" x14ac:dyDescent="0.25">
      <c r="C545" s="55"/>
      <c r="D545" s="55"/>
    </row>
    <row r="546" spans="3:4" x14ac:dyDescent="0.25">
      <c r="C546" s="55"/>
      <c r="D546" s="55"/>
    </row>
    <row r="547" spans="3:4" x14ac:dyDescent="0.25">
      <c r="C547" s="55"/>
      <c r="D547" s="55"/>
    </row>
    <row r="548" spans="3:4" x14ac:dyDescent="0.25">
      <c r="C548" s="55"/>
      <c r="D548" s="55"/>
    </row>
    <row r="549" spans="3:4" x14ac:dyDescent="0.25">
      <c r="C549" s="55"/>
      <c r="D549" s="55"/>
    </row>
    <row r="550" spans="3:4" x14ac:dyDescent="0.25">
      <c r="C550" s="55"/>
      <c r="D550" s="55"/>
    </row>
    <row r="551" spans="3:4" x14ac:dyDescent="0.25">
      <c r="C551" s="55"/>
      <c r="D551" s="55"/>
    </row>
    <row r="552" spans="3:4" x14ac:dyDescent="0.25">
      <c r="C552" s="55"/>
      <c r="D552" s="55"/>
    </row>
    <row r="553" spans="3:4" x14ac:dyDescent="0.25">
      <c r="C553" s="55"/>
      <c r="D553" s="55"/>
    </row>
    <row r="554" spans="3:4" x14ac:dyDescent="0.25">
      <c r="C554" s="55"/>
      <c r="D554" s="55"/>
    </row>
    <row r="555" spans="3:4" x14ac:dyDescent="0.25">
      <c r="C555" s="55"/>
      <c r="D555" s="55"/>
    </row>
    <row r="556" spans="3:4" x14ac:dyDescent="0.25">
      <c r="C556" s="55"/>
      <c r="D556" s="55"/>
    </row>
    <row r="557" spans="3:4" x14ac:dyDescent="0.25">
      <c r="C557" s="55"/>
      <c r="D557" s="55"/>
    </row>
    <row r="558" spans="3:4" x14ac:dyDescent="0.25">
      <c r="C558" s="55"/>
      <c r="D558" s="55"/>
    </row>
    <row r="559" spans="3:4" x14ac:dyDescent="0.25">
      <c r="C559" s="55"/>
      <c r="D559" s="55"/>
    </row>
    <row r="560" spans="3:4" x14ac:dyDescent="0.25">
      <c r="C560" s="55"/>
      <c r="D560" s="55"/>
    </row>
    <row r="561" spans="3:4" x14ac:dyDescent="0.25">
      <c r="C561" s="55"/>
      <c r="D561" s="55"/>
    </row>
    <row r="562" spans="3:4" x14ac:dyDescent="0.25">
      <c r="C562" s="55"/>
      <c r="D562" s="55"/>
    </row>
    <row r="563" spans="3:4" x14ac:dyDescent="0.25">
      <c r="C563" s="55"/>
      <c r="D563" s="55"/>
    </row>
    <row r="564" spans="3:4" x14ac:dyDescent="0.25">
      <c r="C564" s="55"/>
      <c r="D564" s="55"/>
    </row>
    <row r="565" spans="3:4" x14ac:dyDescent="0.25">
      <c r="C565" s="55"/>
      <c r="D565" s="55"/>
    </row>
    <row r="566" spans="3:4" x14ac:dyDescent="0.25">
      <c r="C566" s="55"/>
      <c r="D566" s="55"/>
    </row>
    <row r="567" spans="3:4" x14ac:dyDescent="0.25">
      <c r="C567" s="55"/>
      <c r="D567" s="55"/>
    </row>
    <row r="568" spans="3:4" x14ac:dyDescent="0.25">
      <c r="C568" s="55"/>
      <c r="D568" s="55"/>
    </row>
    <row r="569" spans="3:4" x14ac:dyDescent="0.25">
      <c r="C569" s="55"/>
      <c r="D569" s="55"/>
    </row>
    <row r="570" spans="3:4" x14ac:dyDescent="0.25">
      <c r="C570" s="55"/>
      <c r="D570" s="55"/>
    </row>
    <row r="571" spans="3:4" x14ac:dyDescent="0.25">
      <c r="C571" s="55"/>
      <c r="D571" s="55"/>
    </row>
    <row r="572" spans="3:4" x14ac:dyDescent="0.25">
      <c r="C572" s="55"/>
      <c r="D572" s="55"/>
    </row>
    <row r="573" spans="3:4" x14ac:dyDescent="0.25">
      <c r="C573" s="55"/>
      <c r="D573" s="55"/>
    </row>
    <row r="574" spans="3:4" x14ac:dyDescent="0.25">
      <c r="C574" s="55"/>
      <c r="D574" s="55"/>
    </row>
    <row r="575" spans="3:4" x14ac:dyDescent="0.25">
      <c r="C575" s="55"/>
      <c r="D575" s="55"/>
    </row>
    <row r="576" spans="3:4" x14ac:dyDescent="0.25">
      <c r="C576" s="55"/>
      <c r="D576" s="55"/>
    </row>
    <row r="577" spans="3:4" x14ac:dyDescent="0.25">
      <c r="C577" s="55"/>
      <c r="D577" s="55"/>
    </row>
    <row r="578" spans="3:4" x14ac:dyDescent="0.25">
      <c r="C578" s="55"/>
      <c r="D578" s="55"/>
    </row>
    <row r="579" spans="3:4" x14ac:dyDescent="0.25">
      <c r="C579" s="55"/>
      <c r="D579" s="55"/>
    </row>
    <row r="580" spans="3:4" x14ac:dyDescent="0.25">
      <c r="C580" s="55"/>
      <c r="D580" s="55"/>
    </row>
    <row r="581" spans="3:4" x14ac:dyDescent="0.25">
      <c r="C581" s="55"/>
      <c r="D581" s="55"/>
    </row>
    <row r="582" spans="3:4" x14ac:dyDescent="0.25">
      <c r="C582" s="55"/>
      <c r="D582" s="55"/>
    </row>
    <row r="583" spans="3:4" x14ac:dyDescent="0.25">
      <c r="C583" s="55"/>
      <c r="D583" s="55"/>
    </row>
    <row r="584" spans="3:4" x14ac:dyDescent="0.25">
      <c r="C584" s="55"/>
      <c r="D584" s="55"/>
    </row>
    <row r="585" spans="3:4" x14ac:dyDescent="0.25">
      <c r="C585" s="55"/>
      <c r="D585" s="55"/>
    </row>
    <row r="586" spans="3:4" x14ac:dyDescent="0.25">
      <c r="C586" s="55"/>
      <c r="D586" s="55"/>
    </row>
    <row r="587" spans="3:4" x14ac:dyDescent="0.25">
      <c r="C587" s="55"/>
      <c r="D587" s="55"/>
    </row>
    <row r="588" spans="3:4" x14ac:dyDescent="0.25">
      <c r="C588" s="55"/>
      <c r="D588" s="55"/>
    </row>
    <row r="589" spans="3:4" x14ac:dyDescent="0.25">
      <c r="C589" s="55"/>
      <c r="D589" s="55"/>
    </row>
    <row r="590" spans="3:4" x14ac:dyDescent="0.25">
      <c r="C590" s="55"/>
      <c r="D590" s="55"/>
    </row>
    <row r="591" spans="3:4" x14ac:dyDescent="0.25">
      <c r="C591" s="55"/>
      <c r="D591" s="55"/>
    </row>
    <row r="592" spans="3:4" x14ac:dyDescent="0.25">
      <c r="C592" s="55"/>
      <c r="D592" s="55"/>
    </row>
    <row r="593" spans="3:4" x14ac:dyDescent="0.25">
      <c r="C593" s="55"/>
      <c r="D593" s="55"/>
    </row>
    <row r="594" spans="3:4" x14ac:dyDescent="0.25">
      <c r="C594" s="55"/>
      <c r="D594" s="55"/>
    </row>
    <row r="595" spans="3:4" x14ac:dyDescent="0.25">
      <c r="C595" s="55"/>
      <c r="D595" s="55"/>
    </row>
    <row r="596" spans="3:4" x14ac:dyDescent="0.25">
      <c r="C596" s="55"/>
      <c r="D596" s="55"/>
    </row>
    <row r="597" spans="3:4" x14ac:dyDescent="0.25">
      <c r="C597" s="55"/>
      <c r="D597" s="55"/>
    </row>
    <row r="598" spans="3:4" x14ac:dyDescent="0.25">
      <c r="C598" s="55"/>
      <c r="D598" s="55"/>
    </row>
    <row r="599" spans="3:4" x14ac:dyDescent="0.25">
      <c r="C599" s="55"/>
      <c r="D599" s="55"/>
    </row>
    <row r="600" spans="3:4" x14ac:dyDescent="0.25">
      <c r="C600" s="55"/>
      <c r="D600" s="55"/>
    </row>
    <row r="601" spans="3:4" x14ac:dyDescent="0.25">
      <c r="C601" s="55"/>
      <c r="D601" s="55"/>
    </row>
    <row r="602" spans="3:4" x14ac:dyDescent="0.25">
      <c r="C602" s="55"/>
      <c r="D602" s="55"/>
    </row>
    <row r="603" spans="3:4" x14ac:dyDescent="0.25">
      <c r="C603" s="55"/>
      <c r="D603" s="55"/>
    </row>
    <row r="604" spans="3:4" x14ac:dyDescent="0.25">
      <c r="C604" s="55"/>
      <c r="D604" s="55"/>
    </row>
    <row r="605" spans="3:4" x14ac:dyDescent="0.25">
      <c r="C605" s="55"/>
      <c r="D605" s="55"/>
    </row>
    <row r="606" spans="3:4" x14ac:dyDescent="0.25">
      <c r="C606" s="55"/>
      <c r="D606" s="55"/>
    </row>
    <row r="607" spans="3:4" x14ac:dyDescent="0.25">
      <c r="C607" s="55"/>
      <c r="D607" s="55"/>
    </row>
    <row r="608" spans="3:4" x14ac:dyDescent="0.25">
      <c r="C608" s="55"/>
      <c r="D608" s="55"/>
    </row>
    <row r="609" spans="3:4" x14ac:dyDescent="0.25">
      <c r="C609" s="55"/>
      <c r="D609" s="55"/>
    </row>
    <row r="610" spans="3:4" x14ac:dyDescent="0.25">
      <c r="C610" s="55"/>
      <c r="D610" s="55"/>
    </row>
    <row r="611" spans="3:4" x14ac:dyDescent="0.25">
      <c r="C611" s="55"/>
      <c r="D611" s="55"/>
    </row>
    <row r="612" spans="3:4" x14ac:dyDescent="0.25">
      <c r="C612" s="55"/>
      <c r="D612" s="55"/>
    </row>
    <row r="613" spans="3:4" x14ac:dyDescent="0.25">
      <c r="C613" s="55"/>
      <c r="D613" s="55"/>
    </row>
    <row r="614" spans="3:4" x14ac:dyDescent="0.25">
      <c r="C614" s="55"/>
      <c r="D614" s="55"/>
    </row>
    <row r="615" spans="3:4" x14ac:dyDescent="0.25">
      <c r="C615" s="55"/>
      <c r="D615" s="55"/>
    </row>
    <row r="616" spans="3:4" x14ac:dyDescent="0.25">
      <c r="C616" s="55"/>
      <c r="D616" s="55"/>
    </row>
    <row r="617" spans="3:4" x14ac:dyDescent="0.25">
      <c r="C617" s="55"/>
      <c r="D617" s="55"/>
    </row>
    <row r="618" spans="3:4" x14ac:dyDescent="0.25">
      <c r="C618" s="55"/>
      <c r="D618" s="55"/>
    </row>
    <row r="619" spans="3:4" x14ac:dyDescent="0.25">
      <c r="C619" s="55"/>
      <c r="D619" s="55"/>
    </row>
    <row r="620" spans="3:4" x14ac:dyDescent="0.25">
      <c r="C620" s="55"/>
      <c r="D620" s="55"/>
    </row>
    <row r="621" spans="3:4" x14ac:dyDescent="0.25">
      <c r="C621" s="55"/>
      <c r="D621" s="55"/>
    </row>
    <row r="622" spans="3:4" x14ac:dyDescent="0.25">
      <c r="C622" s="55"/>
      <c r="D622" s="55"/>
    </row>
    <row r="623" spans="3:4" x14ac:dyDescent="0.25">
      <c r="C623" s="55"/>
      <c r="D623" s="55"/>
    </row>
    <row r="624" spans="3:4" x14ac:dyDescent="0.25">
      <c r="C624" s="55"/>
      <c r="D624" s="55"/>
    </row>
    <row r="625" spans="3:4" x14ac:dyDescent="0.25">
      <c r="C625" s="55"/>
      <c r="D625" s="55"/>
    </row>
    <row r="626" spans="3:4" x14ac:dyDescent="0.25">
      <c r="C626" s="55"/>
      <c r="D626" s="55"/>
    </row>
    <row r="627" spans="3:4" x14ac:dyDescent="0.25">
      <c r="C627" s="55"/>
      <c r="D627" s="55"/>
    </row>
    <row r="628" spans="3:4" x14ac:dyDescent="0.25">
      <c r="C628" s="55"/>
      <c r="D628" s="55"/>
    </row>
    <row r="629" spans="3:4" x14ac:dyDescent="0.25">
      <c r="C629" s="55"/>
      <c r="D629" s="55"/>
    </row>
    <row r="630" spans="3:4" x14ac:dyDescent="0.25">
      <c r="C630" s="55"/>
      <c r="D630" s="55"/>
    </row>
    <row r="631" spans="3:4" x14ac:dyDescent="0.25">
      <c r="C631" s="55"/>
      <c r="D631" s="55"/>
    </row>
    <row r="632" spans="3:4" x14ac:dyDescent="0.25">
      <c r="C632" s="55"/>
      <c r="D632" s="55"/>
    </row>
    <row r="633" spans="3:4" x14ac:dyDescent="0.25">
      <c r="C633" s="55"/>
      <c r="D633" s="55"/>
    </row>
    <row r="634" spans="3:4" x14ac:dyDescent="0.25">
      <c r="C634" s="55"/>
      <c r="D634" s="55"/>
    </row>
    <row r="635" spans="3:4" x14ac:dyDescent="0.25">
      <c r="C635" s="55"/>
      <c r="D635" s="55"/>
    </row>
    <row r="636" spans="3:4" x14ac:dyDescent="0.25">
      <c r="C636" s="55"/>
      <c r="D636" s="55"/>
    </row>
    <row r="637" spans="3:4" x14ac:dyDescent="0.25">
      <c r="C637" s="55"/>
      <c r="D637" s="55"/>
    </row>
    <row r="638" spans="3:4" x14ac:dyDescent="0.25">
      <c r="C638" s="55"/>
      <c r="D638" s="55"/>
    </row>
    <row r="639" spans="3:4" x14ac:dyDescent="0.25">
      <c r="C639" s="55"/>
      <c r="D639" s="55"/>
    </row>
    <row r="640" spans="3:4" x14ac:dyDescent="0.25">
      <c r="C640" s="55"/>
      <c r="D640" s="55"/>
    </row>
    <row r="641" spans="3:4" x14ac:dyDescent="0.25">
      <c r="C641" s="55"/>
      <c r="D641" s="55"/>
    </row>
    <row r="642" spans="3:4" x14ac:dyDescent="0.25">
      <c r="C642" s="55"/>
      <c r="D642" s="55"/>
    </row>
    <row r="643" spans="3:4" x14ac:dyDescent="0.25">
      <c r="C643" s="55"/>
      <c r="D643" s="55"/>
    </row>
    <row r="644" spans="3:4" x14ac:dyDescent="0.25">
      <c r="C644" s="55"/>
      <c r="D644" s="55"/>
    </row>
    <row r="645" spans="3:4" x14ac:dyDescent="0.25">
      <c r="C645" s="55"/>
      <c r="D645" s="55"/>
    </row>
    <row r="646" spans="3:4" x14ac:dyDescent="0.25">
      <c r="C646" s="55"/>
      <c r="D646" s="55"/>
    </row>
    <row r="647" spans="3:4" x14ac:dyDescent="0.25">
      <c r="C647" s="55"/>
      <c r="D647" s="55"/>
    </row>
    <row r="648" spans="3:4" x14ac:dyDescent="0.25">
      <c r="C648" s="55"/>
      <c r="D648" s="55"/>
    </row>
    <row r="649" spans="3:4" x14ac:dyDescent="0.25">
      <c r="C649" s="55"/>
      <c r="D649" s="55"/>
    </row>
    <row r="650" spans="3:4" x14ac:dyDescent="0.25">
      <c r="C650" s="55"/>
      <c r="D650" s="55"/>
    </row>
    <row r="651" spans="3:4" x14ac:dyDescent="0.25">
      <c r="C651" s="55"/>
      <c r="D651" s="55"/>
    </row>
    <row r="652" spans="3:4" x14ac:dyDescent="0.25">
      <c r="C652" s="55"/>
      <c r="D652" s="55"/>
    </row>
    <row r="653" spans="3:4" x14ac:dyDescent="0.25">
      <c r="C653" s="55"/>
      <c r="D653" s="55"/>
    </row>
    <row r="654" spans="3:4" x14ac:dyDescent="0.25">
      <c r="C654" s="55"/>
      <c r="D654" s="55"/>
    </row>
    <row r="655" spans="3:4" x14ac:dyDescent="0.25">
      <c r="C655" s="55"/>
      <c r="D655" s="55"/>
    </row>
    <row r="656" spans="3:4" x14ac:dyDescent="0.25">
      <c r="C656" s="55"/>
      <c r="D656" s="55"/>
    </row>
    <row r="657" spans="3:4" x14ac:dyDescent="0.25">
      <c r="C657" s="55"/>
      <c r="D657" s="55"/>
    </row>
    <row r="658" spans="3:4" x14ac:dyDescent="0.25">
      <c r="C658" s="55"/>
      <c r="D658" s="55"/>
    </row>
    <row r="659" spans="3:4" x14ac:dyDescent="0.25">
      <c r="C659" s="55"/>
      <c r="D659" s="55"/>
    </row>
    <row r="660" spans="3:4" x14ac:dyDescent="0.25">
      <c r="C660" s="55"/>
      <c r="D660" s="55"/>
    </row>
    <row r="661" spans="3:4" x14ac:dyDescent="0.25">
      <c r="C661" s="55"/>
      <c r="D661" s="55"/>
    </row>
    <row r="662" spans="3:4" x14ac:dyDescent="0.25">
      <c r="C662" s="55"/>
      <c r="D662" s="55"/>
    </row>
    <row r="663" spans="3:4" x14ac:dyDescent="0.25">
      <c r="C663" s="55"/>
      <c r="D663" s="55"/>
    </row>
    <row r="664" spans="3:4" x14ac:dyDescent="0.25">
      <c r="C664" s="55"/>
      <c r="D664" s="55"/>
    </row>
    <row r="665" spans="3:4" x14ac:dyDescent="0.25">
      <c r="C665" s="55"/>
      <c r="D665" s="55"/>
    </row>
    <row r="666" spans="3:4" x14ac:dyDescent="0.25">
      <c r="C666" s="55"/>
      <c r="D666" s="55"/>
    </row>
    <row r="667" spans="3:4" x14ac:dyDescent="0.25">
      <c r="C667" s="55"/>
      <c r="D667" s="55"/>
    </row>
    <row r="668" spans="3:4" x14ac:dyDescent="0.25">
      <c r="C668" s="55"/>
      <c r="D668" s="55"/>
    </row>
    <row r="669" spans="3:4" x14ac:dyDescent="0.25">
      <c r="C669" s="55"/>
      <c r="D669" s="55"/>
    </row>
    <row r="670" spans="3:4" x14ac:dyDescent="0.25">
      <c r="C670" s="55"/>
      <c r="D670" s="55"/>
    </row>
    <row r="671" spans="3:4" x14ac:dyDescent="0.25">
      <c r="C671" s="55"/>
      <c r="D671" s="55"/>
    </row>
    <row r="672" spans="3:4" x14ac:dyDescent="0.25">
      <c r="C672" s="55"/>
      <c r="D672" s="55"/>
    </row>
    <row r="673" spans="3:4" x14ac:dyDescent="0.25">
      <c r="C673" s="55"/>
      <c r="D673" s="55"/>
    </row>
    <row r="674" spans="3:4" x14ac:dyDescent="0.25">
      <c r="C674" s="55"/>
      <c r="D674" s="55"/>
    </row>
    <row r="675" spans="3:4" x14ac:dyDescent="0.25">
      <c r="C675" s="55"/>
      <c r="D675" s="55"/>
    </row>
    <row r="676" spans="3:4" x14ac:dyDescent="0.25">
      <c r="C676" s="55"/>
      <c r="D676" s="55"/>
    </row>
    <row r="677" spans="3:4" x14ac:dyDescent="0.25">
      <c r="C677" s="55"/>
      <c r="D677" s="55"/>
    </row>
    <row r="678" spans="3:4" x14ac:dyDescent="0.25">
      <c r="C678" s="55"/>
      <c r="D678" s="55"/>
    </row>
    <row r="679" spans="3:4" x14ac:dyDescent="0.25">
      <c r="C679" s="55"/>
      <c r="D679" s="55"/>
    </row>
    <row r="680" spans="3:4" x14ac:dyDescent="0.25">
      <c r="C680" s="55"/>
      <c r="D680" s="55"/>
    </row>
    <row r="681" spans="3:4" x14ac:dyDescent="0.25">
      <c r="C681" s="55"/>
      <c r="D681" s="55"/>
    </row>
    <row r="682" spans="3:4" x14ac:dyDescent="0.25">
      <c r="C682" s="55"/>
      <c r="D682" s="55"/>
    </row>
    <row r="683" spans="3:4" x14ac:dyDescent="0.25">
      <c r="C683" s="55"/>
      <c r="D683" s="55"/>
    </row>
    <row r="684" spans="3:4" x14ac:dyDescent="0.25">
      <c r="C684" s="55"/>
      <c r="D684" s="55"/>
    </row>
    <row r="685" spans="3:4" x14ac:dyDescent="0.25">
      <c r="C685" s="55"/>
      <c r="D685" s="55"/>
    </row>
    <row r="686" spans="3:4" x14ac:dyDescent="0.25">
      <c r="C686" s="55"/>
      <c r="D686" s="55"/>
    </row>
    <row r="687" spans="3:4" x14ac:dyDescent="0.25">
      <c r="C687" s="55"/>
      <c r="D687" s="55"/>
    </row>
    <row r="688" spans="3:4" x14ac:dyDescent="0.25">
      <c r="C688" s="55"/>
      <c r="D688" s="55"/>
    </row>
    <row r="689" spans="3:4" x14ac:dyDescent="0.25">
      <c r="C689" s="55"/>
      <c r="D689" s="55"/>
    </row>
    <row r="690" spans="3:4" x14ac:dyDescent="0.25">
      <c r="C690" s="55"/>
      <c r="D690" s="55"/>
    </row>
    <row r="691" spans="3:4" x14ac:dyDescent="0.25">
      <c r="C691" s="55"/>
      <c r="D691" s="55"/>
    </row>
    <row r="692" spans="3:4" x14ac:dyDescent="0.25">
      <c r="C692" s="55"/>
      <c r="D692" s="55"/>
    </row>
    <row r="693" spans="3:4" x14ac:dyDescent="0.25">
      <c r="C693" s="55"/>
      <c r="D693" s="55"/>
    </row>
    <row r="694" spans="3:4" x14ac:dyDescent="0.25">
      <c r="C694" s="55"/>
      <c r="D694" s="55"/>
    </row>
    <row r="695" spans="3:4" x14ac:dyDescent="0.25">
      <c r="C695" s="55"/>
      <c r="D695" s="55"/>
    </row>
    <row r="696" spans="3:4" x14ac:dyDescent="0.25">
      <c r="C696" s="55"/>
      <c r="D696" s="55"/>
    </row>
    <row r="697" spans="3:4" x14ac:dyDescent="0.25">
      <c r="C697" s="55"/>
      <c r="D697" s="55"/>
    </row>
    <row r="698" spans="3:4" x14ac:dyDescent="0.25">
      <c r="C698" s="55"/>
      <c r="D698" s="55"/>
    </row>
    <row r="699" spans="3:4" x14ac:dyDescent="0.25">
      <c r="C699" s="55"/>
      <c r="D699" s="55"/>
    </row>
    <row r="700" spans="3:4" x14ac:dyDescent="0.25">
      <c r="C700" s="55"/>
      <c r="D700" s="55"/>
    </row>
    <row r="701" spans="3:4" x14ac:dyDescent="0.25">
      <c r="C701" s="55"/>
      <c r="D701" s="55"/>
    </row>
    <row r="702" spans="3:4" x14ac:dyDescent="0.25">
      <c r="C702" s="55"/>
      <c r="D702" s="55"/>
    </row>
    <row r="703" spans="3:4" x14ac:dyDescent="0.25">
      <c r="C703" s="55"/>
      <c r="D703" s="55"/>
    </row>
    <row r="704" spans="3:4" x14ac:dyDescent="0.25">
      <c r="C704" s="55"/>
      <c r="D704" s="55"/>
    </row>
    <row r="705" spans="3:4" x14ac:dyDescent="0.25">
      <c r="C705" s="55"/>
      <c r="D705" s="55"/>
    </row>
    <row r="706" spans="3:4" x14ac:dyDescent="0.25">
      <c r="C706" s="55"/>
      <c r="D706" s="55"/>
    </row>
    <row r="707" spans="3:4" x14ac:dyDescent="0.25">
      <c r="C707" s="55"/>
      <c r="D707" s="55"/>
    </row>
    <row r="708" spans="3:4" x14ac:dyDescent="0.25">
      <c r="C708" s="55"/>
      <c r="D708" s="55"/>
    </row>
    <row r="709" spans="3:4" x14ac:dyDescent="0.25">
      <c r="C709" s="55"/>
      <c r="D709" s="55"/>
    </row>
    <row r="710" spans="3:4" x14ac:dyDescent="0.25">
      <c r="C710" s="55"/>
      <c r="D710" s="55"/>
    </row>
    <row r="711" spans="3:4" x14ac:dyDescent="0.25">
      <c r="C711" s="55"/>
      <c r="D711" s="55"/>
    </row>
    <row r="712" spans="3:4" x14ac:dyDescent="0.25">
      <c r="C712" s="55"/>
      <c r="D712" s="55"/>
    </row>
    <row r="713" spans="3:4" x14ac:dyDescent="0.25">
      <c r="C713" s="55"/>
      <c r="D713" s="55"/>
    </row>
    <row r="714" spans="3:4" x14ac:dyDescent="0.25">
      <c r="C714" s="55"/>
      <c r="D714" s="55"/>
    </row>
    <row r="715" spans="3:4" x14ac:dyDescent="0.25">
      <c r="C715" s="55"/>
      <c r="D715" s="55"/>
    </row>
    <row r="716" spans="3:4" x14ac:dyDescent="0.25">
      <c r="C716" s="55"/>
      <c r="D716" s="55"/>
    </row>
    <row r="717" spans="3:4" x14ac:dyDescent="0.25">
      <c r="C717" s="55"/>
      <c r="D717" s="55"/>
    </row>
    <row r="718" spans="3:4" x14ac:dyDescent="0.25">
      <c r="C718" s="55"/>
      <c r="D718" s="55"/>
    </row>
    <row r="719" spans="3:4" x14ac:dyDescent="0.25">
      <c r="C719" s="55"/>
      <c r="D719" s="55"/>
    </row>
    <row r="720" spans="3:4" x14ac:dyDescent="0.25">
      <c r="C720" s="55"/>
      <c r="D720" s="55"/>
    </row>
    <row r="721" spans="3:4" x14ac:dyDescent="0.25">
      <c r="C721" s="55"/>
      <c r="D721" s="55"/>
    </row>
    <row r="722" spans="3:4" x14ac:dyDescent="0.25">
      <c r="C722" s="55"/>
      <c r="D722" s="55"/>
    </row>
    <row r="723" spans="3:4" x14ac:dyDescent="0.25">
      <c r="C723" s="55"/>
      <c r="D723" s="55"/>
    </row>
    <row r="724" spans="3:4" x14ac:dyDescent="0.25">
      <c r="C724" s="55"/>
      <c r="D724" s="55"/>
    </row>
    <row r="725" spans="3:4" x14ac:dyDescent="0.25">
      <c r="C725" s="55"/>
      <c r="D725" s="55"/>
    </row>
    <row r="726" spans="3:4" x14ac:dyDescent="0.25">
      <c r="C726" s="55"/>
      <c r="D726" s="55"/>
    </row>
    <row r="727" spans="3:4" x14ac:dyDescent="0.25">
      <c r="C727" s="55"/>
      <c r="D727" s="55"/>
    </row>
    <row r="728" spans="3:4" x14ac:dyDescent="0.25">
      <c r="C728" s="55"/>
      <c r="D728" s="55"/>
    </row>
    <row r="729" spans="3:4" x14ac:dyDescent="0.25">
      <c r="C729" s="55"/>
      <c r="D729" s="55"/>
    </row>
    <row r="730" spans="3:4" x14ac:dyDescent="0.25">
      <c r="C730" s="55"/>
      <c r="D730" s="55"/>
    </row>
    <row r="731" spans="3:4" x14ac:dyDescent="0.25">
      <c r="C731" s="55"/>
      <c r="D731" s="55"/>
    </row>
    <row r="732" spans="3:4" x14ac:dyDescent="0.25">
      <c r="C732" s="55"/>
      <c r="D732" s="55"/>
    </row>
    <row r="733" spans="3:4" x14ac:dyDescent="0.25">
      <c r="C733" s="55"/>
      <c r="D733" s="55"/>
    </row>
    <row r="734" spans="3:4" x14ac:dyDescent="0.25">
      <c r="C734" s="55"/>
      <c r="D734" s="55"/>
    </row>
    <row r="735" spans="3:4" x14ac:dyDescent="0.25">
      <c r="C735" s="55"/>
      <c r="D735" s="55"/>
    </row>
    <row r="736" spans="3:4" x14ac:dyDescent="0.25">
      <c r="C736" s="55"/>
      <c r="D736" s="55"/>
    </row>
    <row r="737" spans="3:4" x14ac:dyDescent="0.25">
      <c r="C737" s="55"/>
      <c r="D737" s="55"/>
    </row>
  </sheetData>
  <mergeCells count="5">
    <mergeCell ref="C3:D3"/>
    <mergeCell ref="C4:D4"/>
    <mergeCell ref="C5:D5"/>
    <mergeCell ref="C6:D6"/>
    <mergeCell ref="C7:D7"/>
  </mergeCells>
  <hyperlinks>
    <hyperlink ref="D9" location="'Cuadro 1'!A1" display="Secuencia de Cuentas de la Economía Total en la República: año 2018"/>
    <hyperlink ref="C9" location="'Cuadro 1'!A1" display="'Cuadro 1'!A1"/>
    <hyperlink ref="D10" location="Tabla!A1" display="Tabla de datos"/>
    <hyperlink ref="D11" location="Diccionario!A1" display="Diccionario de datos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79"/>
  <sheetViews>
    <sheetView zoomScaleNormal="100" workbookViewId="0"/>
  </sheetViews>
  <sheetFormatPr baseColWidth="10" defaultColWidth="11.42578125" defaultRowHeight="12.75" x14ac:dyDescent="0.2"/>
  <cols>
    <col min="1" max="1" width="15.7109375" style="4" customWidth="1"/>
    <col min="2" max="2" width="56.7109375" style="4" customWidth="1"/>
    <col min="3" max="4" width="15.7109375" style="4" customWidth="1"/>
    <col min="5" max="5" width="56.7109375" style="4" customWidth="1"/>
    <col min="6" max="6" width="15.7109375" style="4" customWidth="1"/>
    <col min="7" max="7" width="11.5703125" style="4" bestFit="1" customWidth="1"/>
    <col min="8" max="8" width="11.42578125" style="4"/>
    <col min="9" max="9" width="10.28515625" style="4" customWidth="1"/>
    <col min="10" max="16384" width="11.42578125" style="4"/>
  </cols>
  <sheetData>
    <row r="1" spans="1:40" ht="19.5" customHeight="1" x14ac:dyDescent="0.2">
      <c r="A1" s="103" t="s">
        <v>157</v>
      </c>
      <c r="B1" s="102"/>
      <c r="C1" s="102"/>
      <c r="D1" s="102"/>
      <c r="E1" s="102"/>
      <c r="F1" s="133">
        <v>6</v>
      </c>
      <c r="AN1" s="133">
        <v>2018</v>
      </c>
    </row>
    <row r="2" spans="1:40" s="7" customFormat="1" ht="19.5" customHeight="1" x14ac:dyDescent="0.2">
      <c r="A2" s="103" t="s">
        <v>171</v>
      </c>
      <c r="B2" s="103"/>
      <c r="C2" s="103"/>
      <c r="D2" s="103"/>
      <c r="E2" s="103"/>
      <c r="F2" s="133"/>
      <c r="AN2" s="134">
        <v>2019</v>
      </c>
    </row>
    <row r="3" spans="1:40" ht="19.5" customHeight="1" x14ac:dyDescent="0.2">
      <c r="A3" s="103" t="str">
        <f>"AÑO " &amp; F3</f>
        <v>AÑO 2023 (P)</v>
      </c>
      <c r="B3" s="102"/>
      <c r="C3" s="102"/>
      <c r="D3" s="102"/>
      <c r="E3" s="102"/>
      <c r="F3" s="133" t="str">
        <f>INDEX(AN1:AN7,F1)</f>
        <v>2023 (P)</v>
      </c>
      <c r="AN3" s="133">
        <v>2020</v>
      </c>
    </row>
    <row r="4" spans="1:40" s="7" customFormat="1" ht="19.5" customHeight="1" x14ac:dyDescent="0.2">
      <c r="A4" s="103" t="s">
        <v>150</v>
      </c>
      <c r="B4" s="103"/>
      <c r="C4" s="103"/>
      <c r="D4" s="103"/>
      <c r="E4" s="103"/>
      <c r="F4" s="103"/>
      <c r="AN4" s="134">
        <v>2021</v>
      </c>
    </row>
    <row r="5" spans="1:40" s="7" customFormat="1" ht="19.5" customHeight="1" x14ac:dyDescent="0.2">
      <c r="A5" s="136"/>
      <c r="B5" s="103"/>
      <c r="C5" s="103"/>
      <c r="D5" s="103"/>
      <c r="E5" s="103"/>
      <c r="F5" s="121" t="s">
        <v>159</v>
      </c>
      <c r="AN5" s="134">
        <v>2022</v>
      </c>
    </row>
    <row r="6" spans="1:40" ht="24.75" customHeight="1" x14ac:dyDescent="0.2">
      <c r="A6" s="6" t="s">
        <v>0</v>
      </c>
      <c r="B6" s="7"/>
      <c r="H6" s="58"/>
      <c r="AN6" s="133" t="s">
        <v>170</v>
      </c>
    </row>
    <row r="7" spans="1:40" ht="24.75" customHeight="1" x14ac:dyDescent="0.2">
      <c r="A7" s="106" t="s">
        <v>1</v>
      </c>
      <c r="B7" s="8"/>
      <c r="C7" s="8"/>
      <c r="D7" s="8"/>
      <c r="E7" s="8"/>
      <c r="F7" s="135" t="s">
        <v>2</v>
      </c>
      <c r="G7" s="58"/>
    </row>
    <row r="8" spans="1:40" ht="24.75" customHeight="1" x14ac:dyDescent="0.2">
      <c r="A8" s="17" t="s">
        <v>3</v>
      </c>
      <c r="B8" s="17" t="s">
        <v>4</v>
      </c>
      <c r="C8" s="101">
        <f>SUMIFS(Tabla!$F:$F,Tabla!$A:$A,$F$3,Tabla!$B:$B,$A8)</f>
        <v>123626.1279615972</v>
      </c>
      <c r="D8" s="63" t="s">
        <v>5</v>
      </c>
      <c r="E8" s="13" t="s">
        <v>6</v>
      </c>
      <c r="F8" s="109">
        <f>SUMIFS(Tabla!$F:$F,Tabla!$A:$A,$F$3,Tabla!$B:$B,$D8)</f>
        <v>41982.9381347616</v>
      </c>
      <c r="H8" s="157"/>
      <c r="I8" s="157"/>
      <c r="J8" s="11"/>
    </row>
    <row r="9" spans="1:40" ht="24.95" customHeight="1" x14ac:dyDescent="0.2">
      <c r="A9" s="17"/>
      <c r="B9" s="17"/>
      <c r="C9" s="81"/>
      <c r="D9" s="12" t="s">
        <v>7</v>
      </c>
      <c r="E9" s="13" t="s">
        <v>8</v>
      </c>
      <c r="F9" s="109">
        <f>F10+F11</f>
        <v>49949.976517267933</v>
      </c>
      <c r="H9" s="7"/>
      <c r="I9" s="157"/>
      <c r="J9" s="11"/>
    </row>
    <row r="10" spans="1:40" ht="24.95" customHeight="1" x14ac:dyDescent="0.2">
      <c r="A10" s="17"/>
      <c r="B10" s="17"/>
      <c r="C10" s="81"/>
      <c r="D10" s="12" t="s">
        <v>9</v>
      </c>
      <c r="E10" s="13" t="s">
        <v>125</v>
      </c>
      <c r="F10" s="109">
        <f>SUMIFS(Tabla!$F:$F,Tabla!$A:$A,$F$3,Tabla!$B:$B,$D10)</f>
        <v>39671.366021930524</v>
      </c>
      <c r="H10" s="7"/>
      <c r="I10" s="157"/>
      <c r="J10" s="11"/>
    </row>
    <row r="11" spans="1:40" ht="24.95" customHeight="1" x14ac:dyDescent="0.2">
      <c r="A11" s="17"/>
      <c r="B11" s="17"/>
      <c r="C11" s="81"/>
      <c r="D11" s="12" t="s">
        <v>10</v>
      </c>
      <c r="E11" s="13" t="s">
        <v>151</v>
      </c>
      <c r="F11" s="109">
        <f>SUMIFS(Tabla!$F:$F,Tabla!$A:$A,$F$3,Tabla!$B:$B,$D11)</f>
        <v>10278.610495337412</v>
      </c>
      <c r="H11" s="7"/>
      <c r="I11" s="157"/>
      <c r="J11" s="11"/>
    </row>
    <row r="12" spans="1:40" ht="24.95" customHeight="1" x14ac:dyDescent="0.2">
      <c r="A12" s="17" t="s">
        <v>11</v>
      </c>
      <c r="B12" s="17" t="s">
        <v>12</v>
      </c>
      <c r="C12" s="137">
        <f>SUMIFS(Tabla!$F:$F,Tabla!$A:$A,$F$3,Tabla!$B:$B,$A12)</f>
        <v>2514.9869857144204</v>
      </c>
      <c r="D12" s="12" t="s">
        <v>13</v>
      </c>
      <c r="E12" s="13" t="s">
        <v>14</v>
      </c>
      <c r="F12" s="109">
        <f>SUMIFS(Tabla!$F:$F,Tabla!$A:$A,$F$3,Tabla!$B:$B,$D12)</f>
        <v>26751.906098629534</v>
      </c>
      <c r="H12" s="157"/>
      <c r="I12" s="157"/>
      <c r="J12" s="11"/>
    </row>
    <row r="13" spans="1:40" ht="24.95" customHeight="1" x14ac:dyDescent="0.2">
      <c r="A13" s="17" t="s">
        <v>15</v>
      </c>
      <c r="B13" s="17" t="s">
        <v>16</v>
      </c>
      <c r="C13" s="62">
        <f>SUMIFS(Tabla!$F:$F,Tabla!$A:$A,$F$3,Tabla!$B:$B,$A13)</f>
        <v>-346.02156821481731</v>
      </c>
      <c r="D13" s="12"/>
      <c r="E13" s="21"/>
      <c r="F13" s="109"/>
      <c r="H13" s="157"/>
      <c r="I13" s="157"/>
      <c r="J13" s="11"/>
    </row>
    <row r="14" spans="1:40" ht="24.95" customHeight="1" x14ac:dyDescent="0.2">
      <c r="A14" s="17" t="s">
        <v>17</v>
      </c>
      <c r="B14" s="17" t="s">
        <v>18</v>
      </c>
      <c r="C14" s="101">
        <f>SUMIFS(Tabla!$F:$F,Tabla!$A:$A,$F$3,Tabla!$B:$B,$A14)</f>
        <v>35804.273222329997</v>
      </c>
      <c r="D14" s="12" t="s">
        <v>19</v>
      </c>
      <c r="E14" s="21" t="s">
        <v>20</v>
      </c>
      <c r="F14" s="139">
        <f>SUMIFS(Tabla!$F:$F,Tabla!$A:$A,$F$3,Tabla!$B:$B,$D14)</f>
        <v>4671.6930239676421</v>
      </c>
      <c r="G14" s="20"/>
      <c r="H14" s="157"/>
      <c r="I14" s="157"/>
      <c r="J14" s="11"/>
    </row>
    <row r="15" spans="1:40" ht="24.95" customHeight="1" x14ac:dyDescent="0.2">
      <c r="A15" s="17" t="s">
        <v>21</v>
      </c>
      <c r="B15" s="17" t="s">
        <v>22</v>
      </c>
      <c r="C15" s="101">
        <f>SUMIFS(Tabla!$F:$F,Tabla!$A:$A,$F$3,Tabla!$B:$B,$A15)</f>
        <v>30017.8880357991</v>
      </c>
      <c r="D15" s="12" t="s">
        <v>23</v>
      </c>
      <c r="E15" s="21" t="s">
        <v>24</v>
      </c>
      <c r="F15" s="139">
        <f>SUMIFS(Tabla!$F:$F,Tabla!$A:$A,$F$3,Tabla!$B:$B,$D15)</f>
        <v>38242.852826798015</v>
      </c>
      <c r="H15" s="157"/>
      <c r="I15" s="157"/>
      <c r="J15" s="11"/>
    </row>
    <row r="16" spans="1:40" ht="24.95" customHeight="1" x14ac:dyDescent="0.2">
      <c r="A16" s="17" t="s">
        <v>25</v>
      </c>
      <c r="B16" s="17" t="s">
        <v>26</v>
      </c>
      <c r="C16" s="138">
        <f>SUMIFS(Tabla!$F:$F,Tabla!$A:$A,$F$3,Tabla!$B:$B,$A16)</f>
        <v>5786.3851865308843</v>
      </c>
      <c r="D16" s="13" t="s">
        <v>27</v>
      </c>
      <c r="E16" s="21" t="s">
        <v>28</v>
      </c>
      <c r="F16" s="139">
        <f>SUMIFS(Tabla!$F:$F,Tabla!$A:$A,$F$3,Tabla!$B:$B,$D16)</f>
        <v>20306.860763948109</v>
      </c>
      <c r="H16" s="157"/>
      <c r="I16" s="157"/>
      <c r="J16" s="11"/>
    </row>
    <row r="17" spans="1:11" ht="24.95" customHeight="1" x14ac:dyDescent="0.2">
      <c r="A17" s="8"/>
      <c r="B17" s="67"/>
      <c r="C17" s="93"/>
      <c r="D17" s="43" t="s">
        <v>29</v>
      </c>
      <c r="E17" s="64" t="s">
        <v>30</v>
      </c>
      <c r="F17" s="140">
        <f>SUMIFS(Tabla!$F:$F,Tabla!$A:$A,$F$3,Tabla!$B:$B,$D17)</f>
        <v>17935.992062849906</v>
      </c>
      <c r="H17" s="7"/>
      <c r="I17" s="157"/>
      <c r="J17" s="11"/>
    </row>
    <row r="18" spans="1:11" ht="24.75" customHeight="1" x14ac:dyDescent="0.2">
      <c r="A18" s="6" t="s">
        <v>31</v>
      </c>
      <c r="B18" s="5"/>
      <c r="C18" s="22"/>
      <c r="H18" s="7"/>
      <c r="I18" s="157"/>
      <c r="J18" s="11"/>
    </row>
    <row r="19" spans="1:11" ht="24.75" customHeight="1" x14ac:dyDescent="0.2">
      <c r="A19" s="107" t="s">
        <v>2</v>
      </c>
      <c r="B19" s="8"/>
      <c r="C19" s="23"/>
      <c r="D19" s="8"/>
      <c r="E19" s="8"/>
      <c r="F19" s="135" t="s">
        <v>1</v>
      </c>
      <c r="H19" s="7"/>
      <c r="I19" s="157"/>
      <c r="J19" s="11"/>
    </row>
    <row r="20" spans="1:11" ht="24.75" customHeight="1" x14ac:dyDescent="0.2">
      <c r="A20" s="65" t="s">
        <v>5</v>
      </c>
      <c r="B20" s="13" t="s">
        <v>6</v>
      </c>
      <c r="C20" s="101">
        <f>F8</f>
        <v>41982.9381347616</v>
      </c>
      <c r="D20" s="63" t="s">
        <v>3</v>
      </c>
      <c r="E20" s="17" t="s">
        <v>4</v>
      </c>
      <c r="F20" s="142">
        <f>C8</f>
        <v>123626.1279615972</v>
      </c>
      <c r="G20" s="24"/>
      <c r="H20" s="157"/>
      <c r="I20" s="157"/>
      <c r="J20" s="11"/>
    </row>
    <row r="21" spans="1:11" ht="24.75" customHeight="1" x14ac:dyDescent="0.2">
      <c r="A21" s="25" t="s">
        <v>33</v>
      </c>
      <c r="B21" s="66" t="s">
        <v>123</v>
      </c>
      <c r="C21" s="141">
        <f>+F20+F21-C20</f>
        <v>83812.155244335197</v>
      </c>
      <c r="D21" s="68" t="s">
        <v>11</v>
      </c>
      <c r="E21" s="64" t="s">
        <v>34</v>
      </c>
      <c r="F21" s="143">
        <f>C12+C13</f>
        <v>2168.9654174996031</v>
      </c>
      <c r="G21" s="24"/>
      <c r="H21" s="157"/>
      <c r="I21" s="157"/>
      <c r="J21" s="11"/>
    </row>
    <row r="22" spans="1:11" ht="18" customHeight="1" x14ac:dyDescent="0.2">
      <c r="A22" s="104" t="s">
        <v>246</v>
      </c>
      <c r="B22" s="26"/>
      <c r="C22" s="27"/>
      <c r="D22" s="28"/>
      <c r="E22" s="28"/>
      <c r="F22" s="29"/>
      <c r="G22" s="24"/>
      <c r="H22" s="158"/>
      <c r="I22" s="157"/>
      <c r="J22" s="11"/>
    </row>
    <row r="23" spans="1:11" ht="18" customHeight="1" x14ac:dyDescent="0.2">
      <c r="A23" s="105" t="s">
        <v>136</v>
      </c>
      <c r="B23" s="26"/>
      <c r="C23" s="27"/>
      <c r="D23" s="28"/>
      <c r="E23" s="28"/>
      <c r="F23" s="29"/>
      <c r="G23" s="24"/>
      <c r="H23" s="158"/>
      <c r="I23" s="158"/>
      <c r="J23" s="20"/>
    </row>
    <row r="24" spans="1:11" ht="24.75" customHeight="1" x14ac:dyDescent="0.2">
      <c r="A24" s="6" t="s">
        <v>36</v>
      </c>
      <c r="C24" s="1"/>
      <c r="H24" s="7"/>
      <c r="I24" s="7"/>
      <c r="J24" s="20"/>
    </row>
    <row r="25" spans="1:11" ht="24.75" customHeight="1" x14ac:dyDescent="0.2">
      <c r="A25" s="6" t="s">
        <v>126</v>
      </c>
      <c r="B25" s="3"/>
      <c r="E25" s="30"/>
      <c r="H25" s="7"/>
      <c r="I25" s="7"/>
      <c r="J25" s="20"/>
    </row>
    <row r="26" spans="1:11" ht="24.75" customHeight="1" x14ac:dyDescent="0.2">
      <c r="A26" s="6" t="s">
        <v>153</v>
      </c>
      <c r="B26" s="7"/>
      <c r="C26" s="1"/>
      <c r="G26" s="20"/>
      <c r="H26" s="7"/>
      <c r="I26" s="7"/>
      <c r="J26" s="20"/>
    </row>
    <row r="27" spans="1:11" ht="24.75" customHeight="1" x14ac:dyDescent="0.2">
      <c r="A27" s="107" t="s">
        <v>2</v>
      </c>
      <c r="B27" s="107"/>
      <c r="C27" s="108"/>
      <c r="D27" s="107"/>
      <c r="E27" s="107"/>
      <c r="F27" s="135" t="s">
        <v>142</v>
      </c>
      <c r="H27" s="7"/>
      <c r="I27" s="7"/>
      <c r="J27" s="20"/>
    </row>
    <row r="28" spans="1:11" ht="24.75" customHeight="1" x14ac:dyDescent="0.2">
      <c r="A28" s="17" t="s">
        <v>39</v>
      </c>
      <c r="B28" s="17" t="s">
        <v>40</v>
      </c>
      <c r="C28" s="101">
        <f>+C29+C30</f>
        <v>22467.411041573308</v>
      </c>
      <c r="D28" s="71" t="s">
        <v>33</v>
      </c>
      <c r="E28" s="72" t="s">
        <v>123</v>
      </c>
      <c r="F28" s="144">
        <f>+C21</f>
        <v>83812.155244335197</v>
      </c>
      <c r="H28" s="157"/>
      <c r="I28" s="157"/>
      <c r="J28" s="20"/>
    </row>
    <row r="29" spans="1:11" ht="24.75" customHeight="1" x14ac:dyDescent="0.2">
      <c r="A29" s="17" t="s">
        <v>42</v>
      </c>
      <c r="B29" s="17" t="s">
        <v>43</v>
      </c>
      <c r="C29" s="101">
        <f>SUMIFS(Tabla!$F:$F,Tabla!$A:$A,$F$3,Tabla!$B:$B,$A29)</f>
        <v>19442.500435124221</v>
      </c>
      <c r="D29" s="14"/>
      <c r="E29" s="15"/>
      <c r="H29" s="157"/>
      <c r="I29" s="157"/>
      <c r="J29" s="20"/>
    </row>
    <row r="30" spans="1:11" ht="24.75" customHeight="1" x14ac:dyDescent="0.2">
      <c r="A30" s="17" t="s">
        <v>45</v>
      </c>
      <c r="B30" s="31" t="s">
        <v>46</v>
      </c>
      <c r="C30" s="101">
        <f>SUMIFS(Tabla!$F:$F,Tabla!$A:$A,$F$3,Tabla!$B:$B,$A30)</f>
        <v>3024.9106064490888</v>
      </c>
      <c r="D30" s="14"/>
      <c r="E30" s="85"/>
      <c r="H30" s="157"/>
      <c r="I30" s="157"/>
      <c r="J30" s="20"/>
      <c r="K30" s="20"/>
    </row>
    <row r="31" spans="1:11" ht="24.75" customHeight="1" x14ac:dyDescent="0.2">
      <c r="A31" s="17" t="s">
        <v>47</v>
      </c>
      <c r="B31" s="31" t="s">
        <v>137</v>
      </c>
      <c r="C31" s="101">
        <f>SUMIFS(Tabla!$F:$F,Tabla!$A:$A,$F$3,Tabla!$B:$B,$A31)</f>
        <v>2658.9193276276178</v>
      </c>
      <c r="D31" s="14"/>
      <c r="E31" s="84"/>
      <c r="F31" s="86"/>
      <c r="H31" s="157"/>
      <c r="I31" s="157"/>
      <c r="J31" s="20"/>
    </row>
    <row r="32" spans="1:11" ht="24.75" customHeight="1" x14ac:dyDescent="0.2">
      <c r="A32" s="17" t="s">
        <v>48</v>
      </c>
      <c r="B32" s="31" t="s">
        <v>127</v>
      </c>
      <c r="C32" s="101">
        <f>SUMIFS(Tabla!$F:$F,Tabla!$A:$A,$F$3,Tabla!$B:$B,$A32)</f>
        <v>365.9912788214711</v>
      </c>
      <c r="D32" s="14"/>
      <c r="H32" s="157"/>
      <c r="I32" s="157"/>
      <c r="J32" s="20"/>
    </row>
    <row r="33" spans="1:13" ht="24.75" customHeight="1" x14ac:dyDescent="0.2">
      <c r="A33" s="17" t="s">
        <v>49</v>
      </c>
      <c r="B33" s="31" t="s">
        <v>50</v>
      </c>
      <c r="C33" s="101">
        <f>SUMIFS(Tabla!$F:$F,Tabla!$A:$A,$F$3,Tabla!$B:$B,$A33)</f>
        <v>4396.4575036303986</v>
      </c>
      <c r="D33" s="12"/>
      <c r="E33" s="21"/>
      <c r="F33" s="87"/>
      <c r="H33" s="157"/>
      <c r="I33" s="157"/>
      <c r="J33" s="20"/>
      <c r="K33" s="20"/>
    </row>
    <row r="34" spans="1:13" ht="24.75" customHeight="1" x14ac:dyDescent="0.2">
      <c r="A34" s="17" t="s">
        <v>11</v>
      </c>
      <c r="B34" s="17" t="s">
        <v>51</v>
      </c>
      <c r="C34" s="101">
        <f>SUMIFS(Tabla!$F:$F,Tabla!$A:$A,$F$3,Tabla!$B:$B,$A34)</f>
        <v>2514.9869857144204</v>
      </c>
      <c r="D34" s="32"/>
      <c r="E34" s="19"/>
      <c r="H34" s="157"/>
      <c r="I34" s="157"/>
      <c r="J34" s="20"/>
    </row>
    <row r="35" spans="1:13" ht="24.75" customHeight="1" x14ac:dyDescent="0.2">
      <c r="A35" s="17" t="s">
        <v>52</v>
      </c>
      <c r="B35" s="17" t="s">
        <v>128</v>
      </c>
      <c r="C35" s="101">
        <f>SUMIFS(Tabla!$F:$F,Tabla!$A:$A,$F$3,Tabla!$B:$B,$A35)</f>
        <v>1442.6769409100002</v>
      </c>
      <c r="D35" s="32"/>
      <c r="E35" s="19"/>
      <c r="H35" s="157"/>
      <c r="I35" s="157"/>
      <c r="J35" s="20"/>
    </row>
    <row r="36" spans="1:13" ht="24.75" customHeight="1" x14ac:dyDescent="0.2">
      <c r="A36" s="17" t="s">
        <v>53</v>
      </c>
      <c r="B36" s="31" t="s">
        <v>129</v>
      </c>
      <c r="C36" s="101">
        <f>SUMIFS(Tabla!$F:$F,Tabla!$A:$A,$F$3,Tabla!$B:$B,$A36)</f>
        <v>302.53368802</v>
      </c>
      <c r="D36" s="18"/>
      <c r="E36" s="19"/>
      <c r="H36" s="157"/>
      <c r="I36" s="157"/>
      <c r="J36" s="20"/>
    </row>
    <row r="37" spans="1:13" ht="24.75" customHeight="1" x14ac:dyDescent="0.2">
      <c r="A37" s="17" t="s">
        <v>54</v>
      </c>
      <c r="B37" s="79" t="s">
        <v>55</v>
      </c>
      <c r="C37" s="101">
        <f>SUMIFS(Tabla!$F:$F,Tabla!$A:$A,$F$3,Tabla!$B:$B,$A37)</f>
        <v>0</v>
      </c>
      <c r="D37" s="18"/>
      <c r="E37" s="19"/>
      <c r="G37" s="20"/>
      <c r="H37" s="157"/>
      <c r="I37" s="157"/>
      <c r="J37" s="20"/>
    </row>
    <row r="38" spans="1:13" ht="30" customHeight="1" x14ac:dyDescent="0.2">
      <c r="A38" s="17" t="s">
        <v>56</v>
      </c>
      <c r="B38" s="78" t="s">
        <v>57</v>
      </c>
      <c r="C38" s="101">
        <f>SUMIFS(Tabla!$F:$F,Tabla!$A:$A,$F$3,Tabla!$B:$B,$A38)</f>
        <v>769.77635678441993</v>
      </c>
      <c r="D38" s="18"/>
      <c r="E38" s="19"/>
      <c r="H38" s="157"/>
      <c r="I38" s="157"/>
      <c r="J38" s="20"/>
    </row>
    <row r="39" spans="1:13" ht="24.75" customHeight="1" x14ac:dyDescent="0.2">
      <c r="A39" s="17" t="s">
        <v>58</v>
      </c>
      <c r="B39" s="80" t="s">
        <v>59</v>
      </c>
      <c r="C39" s="101">
        <f>SUMIFS(Tabla!$F:$F,Tabla!$A:$A,$F$3,Tabla!$B:$B,$A39)</f>
        <v>1881.470517915978</v>
      </c>
      <c r="D39" s="18"/>
      <c r="E39" s="19"/>
      <c r="G39" s="20"/>
      <c r="H39" s="157"/>
      <c r="I39" s="157"/>
      <c r="J39" s="20"/>
    </row>
    <row r="40" spans="1:13" ht="24.75" customHeight="1" x14ac:dyDescent="0.2">
      <c r="A40" s="17" t="s">
        <v>60</v>
      </c>
      <c r="B40" s="17" t="s">
        <v>61</v>
      </c>
      <c r="C40" s="101">
        <f>SUMIFS(Tabla!$F:$F,Tabla!$A:$A,$F$3,Tabla!$B:$B,$A40)</f>
        <v>-465.27925443481729</v>
      </c>
      <c r="D40" s="33"/>
      <c r="E40" s="28"/>
      <c r="F40" s="6"/>
      <c r="G40" s="20"/>
      <c r="H40" s="157"/>
      <c r="I40" s="157"/>
      <c r="J40" s="20"/>
    </row>
    <row r="41" spans="1:13" ht="24.75" customHeight="1" x14ac:dyDescent="0.2">
      <c r="A41" s="17" t="s">
        <v>15</v>
      </c>
      <c r="B41" s="70" t="s">
        <v>62</v>
      </c>
      <c r="C41" s="101">
        <f>SUMIFS(Tabla!$F:$F,Tabla!$A:$A,$F$3,Tabla!$B:$B,$A41)</f>
        <v>-346.02156821481731</v>
      </c>
      <c r="D41" s="18"/>
      <c r="E41" s="19"/>
      <c r="H41" s="157"/>
      <c r="I41" s="157"/>
      <c r="J41" s="20"/>
    </row>
    <row r="42" spans="1:13" ht="24.75" customHeight="1" x14ac:dyDescent="0.2">
      <c r="A42" s="17" t="s">
        <v>63</v>
      </c>
      <c r="B42" s="70" t="s">
        <v>124</v>
      </c>
      <c r="C42" s="101">
        <f>SUMIFS(Tabla!$F:$F,Tabla!$A:$A,$F$3,Tabla!$B:$B,$A42)</f>
        <v>-119.25768622000001</v>
      </c>
      <c r="D42" s="18"/>
      <c r="E42" s="19"/>
      <c r="H42" s="157"/>
      <c r="I42" s="157"/>
      <c r="J42" s="20"/>
    </row>
    <row r="43" spans="1:13" ht="24.75" customHeight="1" x14ac:dyDescent="0.2">
      <c r="A43" s="92" t="s">
        <v>64</v>
      </c>
      <c r="B43" s="69" t="s">
        <v>65</v>
      </c>
      <c r="C43" s="145">
        <f>+F28-C28-C33-C40-C44</f>
        <v>51796.137265787678</v>
      </c>
      <c r="D43" s="18"/>
      <c r="E43" s="19"/>
      <c r="H43" s="157"/>
      <c r="I43" s="157"/>
      <c r="J43" s="20"/>
    </row>
    <row r="44" spans="1:13" ht="24.75" customHeight="1" x14ac:dyDescent="0.2">
      <c r="A44" s="25" t="s">
        <v>66</v>
      </c>
      <c r="B44" s="25" t="s">
        <v>130</v>
      </c>
      <c r="C44" s="146">
        <f>SUMIFS(Tabla!$F:$F,Tabla!$A:$A,$F$3,Tabla!$B:$B,$A44)</f>
        <v>5617.4286877786271</v>
      </c>
      <c r="D44" s="35"/>
      <c r="E44" s="36"/>
      <c r="F44" s="8"/>
      <c r="H44" s="157"/>
      <c r="I44" s="157"/>
      <c r="J44" s="20"/>
    </row>
    <row r="45" spans="1:13" ht="30" customHeight="1" x14ac:dyDescent="0.2">
      <c r="A45" s="4" t="s">
        <v>68</v>
      </c>
      <c r="B45" s="7"/>
      <c r="C45" s="1"/>
      <c r="D45" s="82"/>
      <c r="E45" s="24"/>
      <c r="H45" s="7"/>
      <c r="I45" s="7"/>
    </row>
    <row r="46" spans="1:13" ht="24.75" customHeight="1" x14ac:dyDescent="0.2">
      <c r="A46" s="107" t="s">
        <v>2</v>
      </c>
      <c r="B46" s="107"/>
      <c r="C46" s="108"/>
      <c r="D46" s="107"/>
      <c r="E46" s="107"/>
      <c r="F46" s="135" t="s">
        <v>1</v>
      </c>
      <c r="H46" s="7"/>
      <c r="I46" s="159"/>
      <c r="K46" s="20"/>
      <c r="M46" s="20"/>
    </row>
    <row r="47" spans="1:13" ht="24.75" customHeight="1" x14ac:dyDescent="0.2">
      <c r="A47" s="70" t="s">
        <v>69</v>
      </c>
      <c r="B47" s="47" t="s">
        <v>70</v>
      </c>
      <c r="C47" s="101">
        <f>SUMIFS(Tabla!$F:$F,Tabla!$A:$A,$F$3,Tabla!$B:$B,"D.4_RMp")</f>
        <v>8023.3837070400014</v>
      </c>
      <c r="D47" s="73" t="s">
        <v>64</v>
      </c>
      <c r="E47" s="69" t="s">
        <v>65</v>
      </c>
      <c r="F47" s="144">
        <f>+C43</f>
        <v>51796.137265787678</v>
      </c>
      <c r="H47" s="157"/>
      <c r="I47" s="157"/>
      <c r="J47" s="88"/>
      <c r="K47" s="20"/>
      <c r="M47" s="20"/>
    </row>
    <row r="48" spans="1:13" ht="24.75" customHeight="1" x14ac:dyDescent="0.2">
      <c r="D48" s="71" t="s">
        <v>66</v>
      </c>
      <c r="E48" s="69" t="s">
        <v>67</v>
      </c>
      <c r="F48" s="144">
        <f>+C44</f>
        <v>5617.4286877786271</v>
      </c>
      <c r="H48" s="7"/>
      <c r="I48" s="157"/>
      <c r="J48" s="88"/>
      <c r="K48" s="20"/>
      <c r="M48" s="20"/>
    </row>
    <row r="49" spans="1:13" ht="24.75" customHeight="1" x14ac:dyDescent="0.2">
      <c r="A49" s="9"/>
      <c r="B49" s="37"/>
      <c r="C49" s="1"/>
      <c r="D49" s="12" t="s">
        <v>39</v>
      </c>
      <c r="E49" s="17" t="s">
        <v>40</v>
      </c>
      <c r="F49" s="109">
        <f>+F50+F51</f>
        <v>22521.39626011331</v>
      </c>
      <c r="G49" s="57"/>
      <c r="H49" s="7"/>
      <c r="I49" s="157"/>
      <c r="J49" s="88"/>
      <c r="K49" s="20"/>
      <c r="M49" s="20"/>
    </row>
    <row r="50" spans="1:13" ht="24.75" customHeight="1" x14ac:dyDescent="0.2">
      <c r="A50" s="9"/>
      <c r="B50" s="37"/>
      <c r="C50" s="1"/>
      <c r="D50" s="12" t="s">
        <v>42</v>
      </c>
      <c r="E50" s="17" t="s">
        <v>43</v>
      </c>
      <c r="F50" s="109">
        <f>C29+SUMIFS(Tabla!$F:$F,Tabla!$A:$A,$F$3,Tabla!$B:$B,"D.11_RMu")-SUMIFS(Tabla!$F:$F,Tabla!$A:$A,$F$3,Tabla!$B:$B,"D.11_RMr")</f>
        <v>19496.485653664222</v>
      </c>
      <c r="H50" s="7"/>
      <c r="I50" s="157"/>
      <c r="J50" s="88"/>
      <c r="K50" s="20"/>
      <c r="M50" s="20"/>
    </row>
    <row r="51" spans="1:13" ht="24.75" customHeight="1" x14ac:dyDescent="0.2">
      <c r="A51" s="9"/>
      <c r="B51" s="37"/>
      <c r="C51" s="1"/>
      <c r="D51" s="12" t="s">
        <v>45</v>
      </c>
      <c r="E51" s="31" t="s">
        <v>46</v>
      </c>
      <c r="F51" s="109">
        <f t="shared" ref="F51:F63" si="0">+C30</f>
        <v>3024.9106064490888</v>
      </c>
      <c r="H51" s="7"/>
      <c r="I51" s="157"/>
      <c r="J51" s="88"/>
      <c r="K51" s="20"/>
      <c r="M51" s="20"/>
    </row>
    <row r="52" spans="1:13" ht="24.75" customHeight="1" x14ac:dyDescent="0.2">
      <c r="C52" s="1"/>
      <c r="D52" s="12" t="s">
        <v>47</v>
      </c>
      <c r="E52" s="31" t="s">
        <v>137</v>
      </c>
      <c r="F52" s="137">
        <f t="shared" si="0"/>
        <v>2658.9193276276178</v>
      </c>
      <c r="H52" s="7"/>
      <c r="I52" s="157"/>
      <c r="J52" s="88"/>
      <c r="K52" s="20"/>
      <c r="M52" s="20"/>
    </row>
    <row r="53" spans="1:13" ht="24.75" customHeight="1" x14ac:dyDescent="0.2">
      <c r="A53" s="9"/>
      <c r="B53" s="37"/>
      <c r="C53" s="1"/>
      <c r="D53" s="12" t="s">
        <v>48</v>
      </c>
      <c r="E53" s="31" t="s">
        <v>127</v>
      </c>
      <c r="F53" s="137">
        <f t="shared" si="0"/>
        <v>365.9912788214711</v>
      </c>
      <c r="H53" s="7"/>
      <c r="I53" s="157"/>
      <c r="J53" s="88"/>
      <c r="K53" s="20"/>
      <c r="M53" s="20"/>
    </row>
    <row r="54" spans="1:13" ht="24.75" customHeight="1" x14ac:dyDescent="0.2">
      <c r="A54" s="6"/>
      <c r="B54" s="6"/>
      <c r="C54" s="38"/>
      <c r="D54" s="12" t="s">
        <v>49</v>
      </c>
      <c r="E54" s="31" t="s">
        <v>50</v>
      </c>
      <c r="F54" s="109">
        <f t="shared" si="0"/>
        <v>4396.4575036303986</v>
      </c>
      <c r="H54" s="7"/>
      <c r="I54" s="157"/>
      <c r="J54" s="88"/>
      <c r="K54" s="20"/>
      <c r="M54" s="20"/>
    </row>
    <row r="55" spans="1:13" ht="24.75" customHeight="1" x14ac:dyDescent="0.2">
      <c r="A55" s="9"/>
      <c r="B55" s="37"/>
      <c r="C55" s="1"/>
      <c r="D55" s="12" t="s">
        <v>11</v>
      </c>
      <c r="E55" s="17" t="s">
        <v>51</v>
      </c>
      <c r="F55" s="109">
        <f t="shared" si="0"/>
        <v>2514.9869857144204</v>
      </c>
      <c r="H55" s="7"/>
      <c r="I55" s="157"/>
      <c r="J55" s="88"/>
      <c r="K55" s="20"/>
      <c r="M55" s="20"/>
    </row>
    <row r="56" spans="1:13" ht="24.75" customHeight="1" x14ac:dyDescent="0.2">
      <c r="C56" s="1"/>
      <c r="D56" s="12" t="s">
        <v>52</v>
      </c>
      <c r="E56" s="70" t="s">
        <v>128</v>
      </c>
      <c r="F56" s="109">
        <f t="shared" si="0"/>
        <v>1442.6769409100002</v>
      </c>
      <c r="H56" s="7"/>
      <c r="I56" s="157"/>
      <c r="J56" s="88"/>
      <c r="K56" s="20"/>
      <c r="M56" s="20"/>
    </row>
    <row r="57" spans="1:13" ht="24.75" customHeight="1" x14ac:dyDescent="0.2">
      <c r="A57" s="9"/>
      <c r="B57" s="37"/>
      <c r="C57" s="1"/>
      <c r="D57" s="12" t="s">
        <v>53</v>
      </c>
      <c r="E57" s="70" t="s">
        <v>129</v>
      </c>
      <c r="F57" s="109">
        <f t="shared" si="0"/>
        <v>302.53368802</v>
      </c>
      <c r="H57" s="7"/>
      <c r="I57" s="157"/>
      <c r="J57" s="88"/>
      <c r="K57" s="20"/>
      <c r="M57" s="20"/>
    </row>
    <row r="58" spans="1:13" ht="24.75" customHeight="1" x14ac:dyDescent="0.2">
      <c r="C58" s="1"/>
      <c r="D58" s="12" t="s">
        <v>54</v>
      </c>
      <c r="E58" s="70" t="s">
        <v>152</v>
      </c>
      <c r="F58" s="109">
        <f t="shared" si="0"/>
        <v>0</v>
      </c>
      <c r="H58" s="7"/>
      <c r="I58" s="157"/>
      <c r="J58" s="88"/>
      <c r="K58" s="20"/>
      <c r="M58" s="20"/>
    </row>
    <row r="59" spans="1:13" ht="30" customHeight="1" x14ac:dyDescent="0.2">
      <c r="C59" s="1"/>
      <c r="D59" s="12" t="s">
        <v>56</v>
      </c>
      <c r="E59" s="78" t="s">
        <v>57</v>
      </c>
      <c r="F59" s="110">
        <f t="shared" si="0"/>
        <v>769.77635678441993</v>
      </c>
      <c r="H59" s="7"/>
      <c r="I59" s="157"/>
      <c r="J59" s="88"/>
      <c r="K59" s="20"/>
      <c r="M59" s="20"/>
    </row>
    <row r="60" spans="1:13" ht="24.75" customHeight="1" x14ac:dyDescent="0.2">
      <c r="C60" s="1"/>
      <c r="D60" s="12" t="s">
        <v>58</v>
      </c>
      <c r="E60" s="17" t="s">
        <v>138</v>
      </c>
      <c r="F60" s="110">
        <f t="shared" si="0"/>
        <v>1881.470517915978</v>
      </c>
      <c r="H60" s="7"/>
      <c r="I60" s="157"/>
      <c r="J60" s="88"/>
      <c r="K60" s="20"/>
      <c r="M60" s="20"/>
    </row>
    <row r="61" spans="1:13" ht="24.75" customHeight="1" x14ac:dyDescent="0.2">
      <c r="C61" s="1"/>
      <c r="D61" s="12" t="s">
        <v>60</v>
      </c>
      <c r="E61" s="17" t="s">
        <v>61</v>
      </c>
      <c r="F61" s="109">
        <f t="shared" si="0"/>
        <v>-465.27925443481729</v>
      </c>
      <c r="G61" s="15"/>
      <c r="H61" s="7"/>
      <c r="I61" s="157"/>
      <c r="J61" s="88"/>
      <c r="K61" s="20"/>
      <c r="M61" s="20"/>
    </row>
    <row r="62" spans="1:13" ht="24.75" customHeight="1" x14ac:dyDescent="0.2">
      <c r="C62" s="1"/>
      <c r="D62" s="12" t="s">
        <v>15</v>
      </c>
      <c r="E62" s="17" t="s">
        <v>62</v>
      </c>
      <c r="F62" s="110">
        <f t="shared" si="0"/>
        <v>-346.02156821481731</v>
      </c>
      <c r="G62" s="15"/>
      <c r="H62" s="7"/>
      <c r="I62" s="157"/>
      <c r="J62" s="88"/>
      <c r="K62" s="20"/>
      <c r="M62" s="20"/>
    </row>
    <row r="63" spans="1:13" ht="24.75" customHeight="1" x14ac:dyDescent="0.2">
      <c r="C63" s="1"/>
      <c r="D63" s="12" t="s">
        <v>63</v>
      </c>
      <c r="E63" s="17" t="s">
        <v>124</v>
      </c>
      <c r="F63" s="110">
        <f t="shared" si="0"/>
        <v>-119.25768622000001</v>
      </c>
      <c r="G63" s="15"/>
      <c r="H63" s="7"/>
      <c r="I63" s="157"/>
      <c r="J63" s="88"/>
      <c r="K63" s="20"/>
      <c r="M63" s="20"/>
    </row>
    <row r="64" spans="1:13" ht="24.75" customHeight="1" x14ac:dyDescent="0.2">
      <c r="A64" s="25" t="s">
        <v>71</v>
      </c>
      <c r="B64" s="25" t="s">
        <v>72</v>
      </c>
      <c r="C64" s="147">
        <f>+F47+F48+F49+F54+F61+F64-C47</f>
        <v>79395.362938065198</v>
      </c>
      <c r="D64" s="68" t="s">
        <v>69</v>
      </c>
      <c r="E64" s="64" t="s">
        <v>73</v>
      </c>
      <c r="F64" s="148">
        <f>SUMIFS(Tabla!$F:$F,Tabla!$A:$A,$F$3,Tabla!$B:$B,"D.4_RMr")</f>
        <v>3552.6061822299989</v>
      </c>
      <c r="H64" s="157"/>
      <c r="I64" s="157"/>
      <c r="J64" s="88"/>
      <c r="K64" s="20"/>
      <c r="M64" s="20"/>
    </row>
    <row r="65" spans="1:13" ht="18" customHeight="1" x14ac:dyDescent="0.2">
      <c r="A65" s="60" t="s">
        <v>158</v>
      </c>
      <c r="B65" s="34"/>
      <c r="C65" s="39"/>
      <c r="D65" s="28"/>
      <c r="E65" s="28"/>
      <c r="H65" s="7"/>
      <c r="I65" s="159"/>
      <c r="K65" s="20"/>
      <c r="M65" s="20"/>
    </row>
    <row r="66" spans="1:13" ht="18" customHeight="1" x14ac:dyDescent="0.2">
      <c r="A66" s="59" t="s">
        <v>136</v>
      </c>
      <c r="B66" s="34"/>
      <c r="C66" s="39"/>
      <c r="D66" s="28"/>
      <c r="E66" s="28"/>
      <c r="H66" s="7"/>
      <c r="I66" s="159"/>
      <c r="K66" s="20"/>
      <c r="M66" s="20"/>
    </row>
    <row r="67" spans="1:13" ht="24.75" customHeight="1" x14ac:dyDescent="0.2">
      <c r="A67" s="4" t="s">
        <v>74</v>
      </c>
      <c r="B67" s="7"/>
      <c r="C67" s="1"/>
      <c r="H67" s="7"/>
      <c r="I67" s="159"/>
      <c r="K67" s="20"/>
      <c r="M67" s="20"/>
    </row>
    <row r="68" spans="1:13" ht="24.75" customHeight="1" x14ac:dyDescent="0.2">
      <c r="A68" s="107" t="s">
        <v>2</v>
      </c>
      <c r="B68" s="8"/>
      <c r="C68" s="23"/>
      <c r="D68" s="8"/>
      <c r="E68" s="8"/>
      <c r="F68" s="135" t="s">
        <v>1</v>
      </c>
      <c r="H68" s="158"/>
      <c r="I68" s="160"/>
    </row>
    <row r="69" spans="1:13" ht="24.75" customHeight="1" x14ac:dyDescent="0.2">
      <c r="A69" s="13" t="s">
        <v>75</v>
      </c>
      <c r="B69" s="21" t="s">
        <v>76</v>
      </c>
      <c r="C69" s="101">
        <f>+C70+C71</f>
        <v>4312.1395955772268</v>
      </c>
      <c r="D69" s="71" t="s">
        <v>71</v>
      </c>
      <c r="E69" s="69" t="s">
        <v>72</v>
      </c>
      <c r="F69" s="144">
        <f>+C64</f>
        <v>79395.362938065198</v>
      </c>
      <c r="H69" s="157"/>
      <c r="I69" s="157"/>
      <c r="J69" s="88"/>
    </row>
    <row r="70" spans="1:13" ht="24.75" customHeight="1" x14ac:dyDescent="0.2">
      <c r="A70" s="13" t="s">
        <v>77</v>
      </c>
      <c r="B70" s="21" t="s">
        <v>139</v>
      </c>
      <c r="C70" s="101">
        <f>+F72</f>
        <v>3711.9039321199998</v>
      </c>
      <c r="D70" s="12"/>
      <c r="E70" s="13"/>
      <c r="F70" s="111"/>
      <c r="H70" s="157"/>
      <c r="I70" s="157"/>
      <c r="J70" s="88"/>
    </row>
    <row r="71" spans="1:13" ht="24.75" customHeight="1" x14ac:dyDescent="0.2">
      <c r="A71" s="13" t="s">
        <v>78</v>
      </c>
      <c r="B71" s="21" t="s">
        <v>140</v>
      </c>
      <c r="C71" s="101">
        <f>+F73</f>
        <v>600.23566345722725</v>
      </c>
      <c r="D71" s="12" t="s">
        <v>75</v>
      </c>
      <c r="E71" s="21" t="s">
        <v>76</v>
      </c>
      <c r="F71" s="150">
        <f>+F72+F73</f>
        <v>4312.1395955772268</v>
      </c>
      <c r="H71" s="157"/>
      <c r="I71" s="157"/>
      <c r="J71" s="88"/>
    </row>
    <row r="72" spans="1:13" ht="24.75" customHeight="1" x14ac:dyDescent="0.2">
      <c r="A72" s="13" t="s">
        <v>145</v>
      </c>
      <c r="B72" s="13" t="s">
        <v>146</v>
      </c>
      <c r="C72" s="101">
        <f>SUMIFS(Tabla!$F:$F,Tabla!$A:$A,$F$3,Tabla!$B:$B,"D.61e")</f>
        <v>2.5370066700000002</v>
      </c>
      <c r="D72" s="12" t="s">
        <v>77</v>
      </c>
      <c r="E72" s="21" t="s">
        <v>139</v>
      </c>
      <c r="F72" s="109">
        <f>SUMIFS(Tabla!$F:$F,Tabla!$A:$A,$F$3,Tabla!$B:$B,$D72)</f>
        <v>3711.9039321199998</v>
      </c>
      <c r="H72" s="157"/>
      <c r="I72" s="157"/>
      <c r="J72" s="88"/>
    </row>
    <row r="73" spans="1:13" ht="30" customHeight="1" x14ac:dyDescent="0.2">
      <c r="A73" s="13" t="s">
        <v>147</v>
      </c>
      <c r="B73" s="61" t="s">
        <v>148</v>
      </c>
      <c r="C73" s="101">
        <f>SUMIFS(Tabla!$F:$F,Tabla!$A:$A,$F$3,Tabla!$B:$B,"D.62e")</f>
        <v>3.6519632799999995</v>
      </c>
      <c r="D73" s="12" t="s">
        <v>78</v>
      </c>
      <c r="E73" s="21" t="s">
        <v>140</v>
      </c>
      <c r="F73" s="109">
        <f>SUMIFS(Tabla!$F:$F,Tabla!$A:$A,$F$3,Tabla!$B:$B,$D73)</f>
        <v>600.23566345722725</v>
      </c>
      <c r="H73" s="157"/>
      <c r="I73" s="157"/>
      <c r="J73" s="88"/>
    </row>
    <row r="74" spans="1:13" ht="24.75" customHeight="1" x14ac:dyDescent="0.2">
      <c r="A74" s="17"/>
      <c r="B74" s="74"/>
      <c r="C74" s="83"/>
      <c r="D74" s="12" t="s">
        <v>145</v>
      </c>
      <c r="E74" s="21" t="s">
        <v>146</v>
      </c>
      <c r="F74" s="109">
        <v>0</v>
      </c>
      <c r="H74" s="157"/>
      <c r="I74" s="157"/>
      <c r="J74" s="88"/>
    </row>
    <row r="75" spans="1:13" ht="30" customHeight="1" x14ac:dyDescent="0.2">
      <c r="A75" s="17"/>
      <c r="B75" s="74"/>
      <c r="C75" s="83"/>
      <c r="D75" s="12" t="s">
        <v>147</v>
      </c>
      <c r="E75" s="21" t="s">
        <v>148</v>
      </c>
      <c r="F75" s="109">
        <f>SUMIFS(Tabla!$F:$F,Tabla!$A:$A,$F$3,Tabla!$B:$B,"D.62r")</f>
        <v>120.65627883000001</v>
      </c>
      <c r="H75" s="157"/>
      <c r="I75" s="157"/>
      <c r="J75" s="88"/>
    </row>
    <row r="76" spans="1:13" ht="24.75" customHeight="1" x14ac:dyDescent="0.2">
      <c r="A76" s="17" t="s">
        <v>79</v>
      </c>
      <c r="B76" s="74" t="s">
        <v>80</v>
      </c>
      <c r="C76" s="101">
        <f>SUMIFS(Tabla!$F:$F,Tabla!$A:$A,$F$3,Tabla!$B:$B,"D.7e")</f>
        <v>1074.4116529538724</v>
      </c>
      <c r="D76" s="12" t="s">
        <v>79</v>
      </c>
      <c r="E76" s="74" t="s">
        <v>81</v>
      </c>
      <c r="F76" s="109">
        <f>SUMIFS(Tabla!$F:$F,Tabla!$A:$A,$F$3,Tabla!$B:$B,"D.7r")</f>
        <v>755.75228104999997</v>
      </c>
      <c r="G76" s="15"/>
      <c r="H76" s="157"/>
      <c r="I76" s="157"/>
      <c r="J76" s="88"/>
    </row>
    <row r="77" spans="1:13" ht="24.75" customHeight="1" x14ac:dyDescent="0.2">
      <c r="A77" s="25" t="s">
        <v>82</v>
      </c>
      <c r="B77" s="75" t="s">
        <v>83</v>
      </c>
      <c r="C77" s="149">
        <f>+F69+F71+F76+F75-C69-C76-C72-C73</f>
        <v>79191.170875041324</v>
      </c>
      <c r="D77" s="35"/>
      <c r="E77" s="41"/>
      <c r="F77" s="112"/>
      <c r="G77" s="42"/>
      <c r="H77" s="157"/>
      <c r="I77" s="157"/>
      <c r="J77" s="88"/>
    </row>
    <row r="78" spans="1:13" ht="24.75" customHeight="1" x14ac:dyDescent="0.2">
      <c r="A78" s="4" t="s">
        <v>84</v>
      </c>
      <c r="B78" s="7"/>
      <c r="D78" s="81"/>
      <c r="E78" s="24"/>
      <c r="G78" s="42"/>
      <c r="H78" s="7"/>
      <c r="I78" s="7"/>
    </row>
    <row r="79" spans="1:13" ht="24.75" customHeight="1" x14ac:dyDescent="0.2">
      <c r="A79" s="107" t="s">
        <v>2</v>
      </c>
      <c r="B79" s="8"/>
      <c r="D79" s="8"/>
      <c r="E79" s="8"/>
      <c r="F79" s="135" t="s">
        <v>1</v>
      </c>
      <c r="H79" s="7"/>
      <c r="I79" s="7"/>
    </row>
    <row r="80" spans="1:13" ht="24.75" customHeight="1" x14ac:dyDescent="0.2">
      <c r="A80" s="44" t="s">
        <v>85</v>
      </c>
      <c r="B80" s="44" t="s">
        <v>86</v>
      </c>
      <c r="C80" s="151">
        <f>+F82</f>
        <v>3277.3176334648019</v>
      </c>
      <c r="D80" s="73" t="s">
        <v>82</v>
      </c>
      <c r="E80" s="69" t="s">
        <v>87</v>
      </c>
      <c r="F80" s="144">
        <f>+C77</f>
        <v>79191.170875041324</v>
      </c>
      <c r="G80" s="89"/>
      <c r="H80" s="157"/>
      <c r="I80" s="157"/>
      <c r="J80" s="88"/>
    </row>
    <row r="81" spans="1:10" ht="24.75" customHeight="1" x14ac:dyDescent="0.2">
      <c r="A81" s="44" t="s">
        <v>88</v>
      </c>
      <c r="B81" s="76" t="s">
        <v>89</v>
      </c>
      <c r="C81" s="101">
        <f>+F83</f>
        <v>2974.4181678804043</v>
      </c>
      <c r="D81" s="12"/>
      <c r="E81" s="13"/>
      <c r="F81" s="113"/>
      <c r="G81" s="90"/>
      <c r="H81" s="157"/>
      <c r="I81" s="157"/>
      <c r="J81" s="88"/>
    </row>
    <row r="82" spans="1:10" ht="30" customHeight="1" x14ac:dyDescent="0.2">
      <c r="A82" s="44" t="s">
        <v>90</v>
      </c>
      <c r="B82" s="76" t="s">
        <v>91</v>
      </c>
      <c r="C82" s="101">
        <f>+F84</f>
        <v>302.89946558439766</v>
      </c>
      <c r="D82" s="12" t="s">
        <v>85</v>
      </c>
      <c r="E82" s="21" t="s">
        <v>86</v>
      </c>
      <c r="F82" s="137">
        <f>+F83+F84</f>
        <v>3277.3176334648019</v>
      </c>
      <c r="G82" s="11"/>
      <c r="H82" s="157"/>
      <c r="I82" s="157"/>
      <c r="J82" s="88"/>
    </row>
    <row r="83" spans="1:10" ht="24.75" customHeight="1" x14ac:dyDescent="0.2">
      <c r="A83" s="17"/>
      <c r="B83" s="17"/>
      <c r="C83" s="95"/>
      <c r="D83" s="12" t="s">
        <v>88</v>
      </c>
      <c r="E83" s="21" t="s">
        <v>89</v>
      </c>
      <c r="F83" s="109">
        <f>SUMIFS(Tabla!$F:$F,Tabla!$A:$A,$F$3,Tabla!$B:$B,$D83)</f>
        <v>2974.4181678804043</v>
      </c>
      <c r="G83" s="11"/>
      <c r="H83" s="161"/>
      <c r="I83" s="157"/>
      <c r="J83" s="88"/>
    </row>
    <row r="84" spans="1:10" ht="30" customHeight="1" x14ac:dyDescent="0.2">
      <c r="A84" s="25" t="s">
        <v>92</v>
      </c>
      <c r="B84" s="25" t="s">
        <v>93</v>
      </c>
      <c r="C84" s="147">
        <f>+F80+F82-C80</f>
        <v>79191.170875041324</v>
      </c>
      <c r="D84" s="43" t="s">
        <v>90</v>
      </c>
      <c r="E84" s="64" t="s">
        <v>91</v>
      </c>
      <c r="F84" s="152">
        <f>SUMIFS(Tabla!$F:$F,Tabla!$A:$A,$F$3,Tabla!$B:$B,$D84)</f>
        <v>302.89946558439766</v>
      </c>
      <c r="G84" s="11"/>
      <c r="H84" s="157"/>
      <c r="I84" s="157"/>
      <c r="J84" s="88"/>
    </row>
    <row r="85" spans="1:10" ht="24.75" customHeight="1" x14ac:dyDescent="0.2">
      <c r="A85" s="4" t="s">
        <v>94</v>
      </c>
      <c r="C85" s="1"/>
      <c r="G85" s="42"/>
      <c r="H85" s="7"/>
      <c r="I85" s="7"/>
    </row>
    <row r="86" spans="1:10" ht="24.75" customHeight="1" x14ac:dyDescent="0.2">
      <c r="A86" s="4" t="s">
        <v>95</v>
      </c>
      <c r="C86" s="1"/>
      <c r="G86" s="42"/>
      <c r="H86" s="7"/>
      <c r="I86" s="7"/>
    </row>
    <row r="87" spans="1:10" s="6" customFormat="1" ht="24.75" customHeight="1" x14ac:dyDescent="0.2">
      <c r="A87" s="107" t="s">
        <v>2</v>
      </c>
      <c r="B87" s="107"/>
      <c r="C87" s="108"/>
      <c r="D87" s="107"/>
      <c r="E87" s="107"/>
      <c r="F87" s="135" t="s">
        <v>1</v>
      </c>
      <c r="G87" s="114"/>
      <c r="H87" s="5"/>
      <c r="I87" s="5"/>
    </row>
    <row r="88" spans="1:10" ht="24.75" customHeight="1" x14ac:dyDescent="0.2">
      <c r="A88" s="17" t="s">
        <v>32</v>
      </c>
      <c r="B88" s="17" t="s">
        <v>8</v>
      </c>
      <c r="C88" s="101">
        <f>+C89+C90</f>
        <v>49949.976517267933</v>
      </c>
      <c r="D88" s="73" t="s">
        <v>82</v>
      </c>
      <c r="E88" s="69" t="s">
        <v>87</v>
      </c>
      <c r="F88" s="153">
        <f>+C77</f>
        <v>79191.170875041324</v>
      </c>
      <c r="G88" s="16"/>
      <c r="H88" s="157"/>
      <c r="I88" s="157"/>
      <c r="J88" s="88"/>
    </row>
    <row r="89" spans="1:10" ht="24.75" customHeight="1" x14ac:dyDescent="0.2">
      <c r="A89" s="17" t="s">
        <v>37</v>
      </c>
      <c r="B89" s="17" t="s">
        <v>154</v>
      </c>
      <c r="C89" s="101">
        <f>SUMIFS(Tabla!$F:$F,Tabla!$A:$A,$F$3,Tabla!$B:$B,$A89)</f>
        <v>39671.366021930524</v>
      </c>
      <c r="D89" s="14"/>
      <c r="E89" s="15"/>
      <c r="G89" s="16"/>
      <c r="H89" s="157"/>
      <c r="I89" s="157"/>
      <c r="J89" s="88"/>
    </row>
    <row r="90" spans="1:10" ht="24.75" customHeight="1" x14ac:dyDescent="0.2">
      <c r="A90" s="17" t="s">
        <v>41</v>
      </c>
      <c r="B90" s="13" t="s">
        <v>155</v>
      </c>
      <c r="C90" s="101">
        <f>SUMIFS(Tabla!$F:$F,Tabla!$A:$A,$F$3,Tabla!$B:$B,$A90)</f>
        <v>10278.610495337412</v>
      </c>
      <c r="D90" s="18"/>
      <c r="E90" s="19"/>
      <c r="G90" s="16"/>
      <c r="H90" s="157"/>
      <c r="I90" s="157"/>
      <c r="J90" s="88"/>
    </row>
    <row r="91" spans="1:10" ht="24.75" customHeight="1" x14ac:dyDescent="0.2">
      <c r="A91" s="25" t="s">
        <v>96</v>
      </c>
      <c r="B91" s="25" t="s">
        <v>97</v>
      </c>
      <c r="C91" s="146">
        <f>+F88-C88</f>
        <v>29241.194357773391</v>
      </c>
      <c r="D91" s="35"/>
      <c r="E91" s="36"/>
      <c r="F91" s="8"/>
      <c r="G91" s="16"/>
      <c r="H91" s="157"/>
      <c r="I91" s="157"/>
      <c r="J91" s="88"/>
    </row>
    <row r="92" spans="1:10" ht="18" customHeight="1" x14ac:dyDescent="0.2">
      <c r="A92" s="104" t="s">
        <v>158</v>
      </c>
      <c r="B92" s="34"/>
      <c r="C92" s="39"/>
      <c r="D92" s="10"/>
      <c r="E92" s="19"/>
      <c r="F92" s="15"/>
      <c r="G92" s="42"/>
      <c r="H92" s="7"/>
      <c r="I92" s="7"/>
    </row>
    <row r="93" spans="1:10" ht="18" customHeight="1" x14ac:dyDescent="0.2">
      <c r="A93" s="105" t="s">
        <v>136</v>
      </c>
      <c r="B93" s="34"/>
      <c r="C93" s="39"/>
      <c r="D93" s="10"/>
      <c r="E93" s="19"/>
      <c r="F93" s="15"/>
      <c r="G93" s="42"/>
      <c r="H93" s="7"/>
      <c r="I93" s="7"/>
    </row>
    <row r="94" spans="1:10" ht="24.75" customHeight="1" x14ac:dyDescent="0.2">
      <c r="A94" s="4" t="s">
        <v>98</v>
      </c>
      <c r="B94" s="7"/>
      <c r="C94" s="1"/>
      <c r="E94" s="24"/>
      <c r="H94" s="7"/>
      <c r="I94" s="7"/>
    </row>
    <row r="95" spans="1:10" ht="24.75" customHeight="1" x14ac:dyDescent="0.2">
      <c r="A95" s="107" t="s">
        <v>2</v>
      </c>
      <c r="B95" s="8"/>
      <c r="C95" s="23"/>
      <c r="D95" s="8"/>
      <c r="E95" s="8"/>
      <c r="F95" s="135" t="s">
        <v>1</v>
      </c>
      <c r="G95" s="3"/>
      <c r="H95" s="7"/>
      <c r="I95" s="7"/>
    </row>
    <row r="96" spans="1:10" ht="24.75" customHeight="1" x14ac:dyDescent="0.2">
      <c r="A96" s="70" t="s">
        <v>35</v>
      </c>
      <c r="B96" s="17" t="s">
        <v>99</v>
      </c>
      <c r="C96" s="101">
        <f>+C97+C98</f>
        <v>49949.97651726794</v>
      </c>
      <c r="D96" s="118" t="s">
        <v>92</v>
      </c>
      <c r="E96" s="69" t="s">
        <v>100</v>
      </c>
      <c r="F96" s="144">
        <f>+C84</f>
        <v>79191.170875041324</v>
      </c>
      <c r="G96" s="90"/>
      <c r="H96" s="157"/>
      <c r="I96" s="157"/>
      <c r="J96" s="88"/>
    </row>
    <row r="97" spans="1:12" ht="24.75" customHeight="1" x14ac:dyDescent="0.2">
      <c r="A97" s="116" t="s">
        <v>38</v>
      </c>
      <c r="B97" s="17" t="s">
        <v>101</v>
      </c>
      <c r="C97" s="101">
        <f>SUMIFS(Tabla!$F:$F,Tabla!$A:$A,$F$3,Tabla!$B:$B,$A97)</f>
        <v>43960.962801990703</v>
      </c>
      <c r="D97" s="14"/>
      <c r="E97" s="15"/>
      <c r="F97" s="115"/>
      <c r="G97" s="16"/>
      <c r="H97" s="157"/>
      <c r="I97" s="157"/>
      <c r="J97" s="88"/>
    </row>
    <row r="98" spans="1:12" ht="24.75" customHeight="1" x14ac:dyDescent="0.2">
      <c r="A98" s="116" t="s">
        <v>44</v>
      </c>
      <c r="B98" s="17" t="s">
        <v>102</v>
      </c>
      <c r="C98" s="101">
        <f>SUMIFS(Tabla!$F:$F,Tabla!$A:$A,$F$3,Tabla!$B:$B,$A98)</f>
        <v>5989.013715277235</v>
      </c>
      <c r="D98" s="18"/>
      <c r="E98" s="19"/>
      <c r="F98" s="115"/>
      <c r="G98" s="16"/>
      <c r="H98" s="157"/>
      <c r="I98" s="157"/>
      <c r="J98" s="88"/>
    </row>
    <row r="99" spans="1:12" ht="24.75" customHeight="1" x14ac:dyDescent="0.2">
      <c r="A99" s="117" t="s">
        <v>96</v>
      </c>
      <c r="B99" s="25" t="s">
        <v>97</v>
      </c>
      <c r="C99" s="146">
        <f>+F96-C96</f>
        <v>29241.194357773384</v>
      </c>
      <c r="D99" s="35"/>
      <c r="E99" s="36"/>
      <c r="F99" s="135"/>
      <c r="G99" s="91"/>
      <c r="H99" s="157"/>
      <c r="I99" s="157"/>
      <c r="J99" s="88"/>
    </row>
    <row r="100" spans="1:12" ht="18" customHeight="1" x14ac:dyDescent="0.2">
      <c r="A100" s="119" t="s">
        <v>136</v>
      </c>
      <c r="B100" s="46"/>
      <c r="C100" s="27"/>
      <c r="D100" s="10"/>
      <c r="E100" s="19"/>
      <c r="F100" s="15"/>
      <c r="G100" s="45"/>
      <c r="H100" s="7"/>
      <c r="I100" s="7"/>
    </row>
    <row r="101" spans="1:12" ht="24.75" customHeight="1" x14ac:dyDescent="0.2">
      <c r="A101" s="6" t="s">
        <v>103</v>
      </c>
      <c r="B101" s="2"/>
      <c r="D101" s="3"/>
      <c r="E101" s="3"/>
      <c r="G101" s="15"/>
      <c r="H101" s="158"/>
      <c r="I101" s="160"/>
      <c r="K101" s="20"/>
    </row>
    <row r="102" spans="1:12" ht="24.75" customHeight="1" x14ac:dyDescent="0.2">
      <c r="A102" s="6" t="s">
        <v>104</v>
      </c>
      <c r="B102" s="7"/>
      <c r="C102" s="1"/>
      <c r="H102" s="7"/>
      <c r="I102" s="7"/>
    </row>
    <row r="103" spans="1:12" ht="24.75" customHeight="1" x14ac:dyDescent="0.2">
      <c r="A103" s="107" t="s">
        <v>105</v>
      </c>
      <c r="B103" s="8"/>
      <c r="C103" s="23"/>
      <c r="D103" s="8"/>
      <c r="E103" s="188" t="s">
        <v>106</v>
      </c>
      <c r="F103" s="188"/>
      <c r="H103" s="7"/>
      <c r="I103" s="7"/>
      <c r="K103" s="20"/>
    </row>
    <row r="104" spans="1:12" ht="24.75" customHeight="1" x14ac:dyDescent="0.2">
      <c r="A104" s="17" t="s">
        <v>107</v>
      </c>
      <c r="B104" s="17" t="s">
        <v>14</v>
      </c>
      <c r="C104" s="109">
        <f>SUM(C105:C108)</f>
        <v>26751.90609862953</v>
      </c>
      <c r="D104" s="73" t="s">
        <v>108</v>
      </c>
      <c r="E104" s="69" t="s">
        <v>109</v>
      </c>
      <c r="F104" s="144">
        <f>+C99</f>
        <v>29241.194357773384</v>
      </c>
      <c r="G104" s="90"/>
      <c r="H104" s="157"/>
      <c r="I104" s="157"/>
      <c r="J104" s="88"/>
    </row>
    <row r="105" spans="1:12" ht="24.75" customHeight="1" x14ac:dyDescent="0.2">
      <c r="A105" s="17" t="s">
        <v>110</v>
      </c>
      <c r="B105" s="47" t="s">
        <v>111</v>
      </c>
      <c r="C105" s="154">
        <f>SUMIFS(Tabla!$F:$F,Tabla!$A:$A,$F$3,Tabla!$B:$B,$A105)</f>
        <v>21814.264012268832</v>
      </c>
      <c r="D105" s="12"/>
      <c r="E105" s="13"/>
      <c r="F105" s="94"/>
      <c r="G105" s="11"/>
      <c r="H105" s="157"/>
      <c r="I105" s="157"/>
      <c r="J105" s="88"/>
    </row>
    <row r="106" spans="1:12" ht="24.75" customHeight="1" x14ac:dyDescent="0.2">
      <c r="A106" s="17" t="s">
        <v>112</v>
      </c>
      <c r="B106" s="47" t="s">
        <v>113</v>
      </c>
      <c r="C106" s="109">
        <f>SUMIFS(Tabla!$F:$F,Tabla!$A:$A,$F$3,Tabla!$B:$B,$A106)</f>
        <v>4331.9529427623138</v>
      </c>
      <c r="D106" s="12" t="s">
        <v>114</v>
      </c>
      <c r="E106" s="77" t="s">
        <v>115</v>
      </c>
      <c r="F106" s="137">
        <f>SUMIFS(Tabla!$F:$F,Tabla!$A:$A,$F$3,Tabla!$B:$B,$D106)</f>
        <v>9.1661486500000002</v>
      </c>
      <c r="G106" s="11"/>
      <c r="H106" s="157"/>
      <c r="I106" s="157"/>
      <c r="J106" s="88"/>
    </row>
    <row r="107" spans="1:12" ht="24.75" customHeight="1" x14ac:dyDescent="0.2">
      <c r="A107" s="70" t="s">
        <v>116</v>
      </c>
      <c r="B107" s="47" t="s">
        <v>117</v>
      </c>
      <c r="C107" s="109">
        <f>SUMIFS(Tabla!$F:$F,Tabla!$A:$A,$F$3,Tabla!$B:$B,$A107)</f>
        <v>234.14439799037126</v>
      </c>
      <c r="D107" s="12"/>
      <c r="E107" s="17"/>
      <c r="F107" s="94"/>
      <c r="G107" s="11"/>
      <c r="H107" s="157"/>
      <c r="I107" s="157"/>
      <c r="J107" s="88"/>
    </row>
    <row r="108" spans="1:12" ht="24.75" customHeight="1" x14ac:dyDescent="0.2">
      <c r="A108" s="17" t="s">
        <v>143</v>
      </c>
      <c r="B108" s="31" t="s">
        <v>144</v>
      </c>
      <c r="C108" s="109">
        <f>SUMIFS(Tabla!$F:$F,Tabla!$A:$A,$F$3,Tabla!$B:$B,$A108)</f>
        <v>371.54474560801589</v>
      </c>
      <c r="D108" s="12" t="s">
        <v>118</v>
      </c>
      <c r="E108" s="17" t="s">
        <v>156</v>
      </c>
      <c r="F108" s="137">
        <v>0</v>
      </c>
      <c r="G108" s="11"/>
      <c r="H108" s="157"/>
      <c r="I108" s="157"/>
      <c r="J108" s="88"/>
    </row>
    <row r="109" spans="1:12" ht="24.75" customHeight="1" x14ac:dyDescent="0.2">
      <c r="A109" s="17" t="s">
        <v>19</v>
      </c>
      <c r="B109" s="17" t="s">
        <v>119</v>
      </c>
      <c r="C109" s="155">
        <f>SUMIFS(Tabla!$F:$F,Tabla!$A:$A,$F$3,Tabla!$B:$B,$A109)</f>
        <v>4671.6930239676421</v>
      </c>
      <c r="D109" s="12"/>
      <c r="E109" s="17"/>
      <c r="F109" s="94"/>
      <c r="G109" s="11"/>
      <c r="H109" s="157"/>
      <c r="I109" s="157"/>
      <c r="J109" s="88"/>
    </row>
    <row r="110" spans="1:12" ht="30" customHeight="1" x14ac:dyDescent="0.2">
      <c r="A110" s="25" t="s">
        <v>120</v>
      </c>
      <c r="B110" s="66" t="s">
        <v>131</v>
      </c>
      <c r="C110" s="120">
        <f>+F110-C104-C109</f>
        <v>-2173.2386161737868</v>
      </c>
      <c r="D110" s="25" t="s">
        <v>121</v>
      </c>
      <c r="E110" s="66" t="s">
        <v>122</v>
      </c>
      <c r="F110" s="156">
        <f>+F104+F106</f>
        <v>29250.360506423385</v>
      </c>
      <c r="G110" s="11"/>
      <c r="H110" s="157"/>
      <c r="I110" s="157"/>
      <c r="J110" s="88"/>
    </row>
    <row r="111" spans="1:12" s="17" customFormat="1" ht="18" customHeight="1" x14ac:dyDescent="0.2">
      <c r="A111" s="104" t="s">
        <v>158</v>
      </c>
      <c r="C111" s="40"/>
      <c r="D111" s="40"/>
      <c r="H111" s="96"/>
      <c r="K111" s="97"/>
      <c r="L111" s="97"/>
    </row>
    <row r="112" spans="1:12" s="17" customFormat="1" ht="18" customHeight="1" x14ac:dyDescent="0.2">
      <c r="A112" s="6" t="s">
        <v>136</v>
      </c>
      <c r="C112" s="40"/>
      <c r="D112" s="40"/>
      <c r="K112" s="97"/>
    </row>
    <row r="113" spans="1:13" s="17" customFormat="1" ht="18" customHeight="1" x14ac:dyDescent="0.2">
      <c r="A113" s="6" t="s">
        <v>149</v>
      </c>
      <c r="B113" s="98"/>
      <c r="C113" s="40"/>
      <c r="D113" s="40"/>
      <c r="E113" s="99"/>
      <c r="F113" s="100"/>
      <c r="K113" s="97"/>
    </row>
    <row r="114" spans="1:13" x14ac:dyDescent="0.2">
      <c r="K114" s="20"/>
    </row>
    <row r="115" spans="1:13" x14ac:dyDescent="0.2">
      <c r="C115" s="20"/>
      <c r="F115" s="20"/>
      <c r="G115" s="48"/>
      <c r="K115" s="20"/>
    </row>
    <row r="116" spans="1:13" x14ac:dyDescent="0.2">
      <c r="F116" s="20"/>
      <c r="H116" s="1"/>
      <c r="I116" s="1"/>
      <c r="K116" s="20"/>
    </row>
    <row r="117" spans="1:13" x14ac:dyDescent="0.2">
      <c r="I117" s="49"/>
      <c r="K117" s="20"/>
    </row>
    <row r="118" spans="1:13" x14ac:dyDescent="0.2">
      <c r="I118" s="49"/>
      <c r="K118" s="20"/>
    </row>
    <row r="119" spans="1:13" x14ac:dyDescent="0.2">
      <c r="I119" s="49"/>
      <c r="K119" s="20"/>
    </row>
    <row r="120" spans="1:13" x14ac:dyDescent="0.2">
      <c r="I120" s="49"/>
      <c r="K120" s="20"/>
    </row>
    <row r="121" spans="1:13" x14ac:dyDescent="0.2">
      <c r="I121" s="49"/>
      <c r="K121" s="20"/>
    </row>
    <row r="122" spans="1:13" x14ac:dyDescent="0.2">
      <c r="I122" s="49"/>
      <c r="K122" s="20"/>
    </row>
    <row r="123" spans="1:13" x14ac:dyDescent="0.2">
      <c r="I123" s="49"/>
    </row>
    <row r="124" spans="1:13" x14ac:dyDescent="0.2">
      <c r="I124" s="49"/>
    </row>
    <row r="125" spans="1:13" x14ac:dyDescent="0.2">
      <c r="I125" s="49"/>
    </row>
    <row r="126" spans="1:13" x14ac:dyDescent="0.2">
      <c r="I126" s="49"/>
      <c r="K126" s="20"/>
      <c r="M126" s="20"/>
    </row>
    <row r="127" spans="1:13" x14ac:dyDescent="0.2">
      <c r="I127" s="49"/>
      <c r="K127" s="20"/>
      <c r="M127" s="20"/>
    </row>
    <row r="128" spans="1:13" x14ac:dyDescent="0.2">
      <c r="I128" s="49"/>
      <c r="K128" s="20"/>
      <c r="M128" s="20"/>
    </row>
    <row r="129" spans="8:14" x14ac:dyDescent="0.2">
      <c r="I129" s="49"/>
      <c r="K129" s="20"/>
      <c r="M129" s="20"/>
    </row>
    <row r="130" spans="8:14" x14ac:dyDescent="0.2">
      <c r="H130" s="1"/>
      <c r="I130" s="1"/>
      <c r="K130" s="20"/>
      <c r="M130" s="20"/>
      <c r="N130" s="20"/>
    </row>
    <row r="131" spans="8:14" x14ac:dyDescent="0.2">
      <c r="I131" s="49"/>
    </row>
    <row r="132" spans="8:14" x14ac:dyDescent="0.2">
      <c r="I132" s="49"/>
    </row>
    <row r="134" spans="8:14" x14ac:dyDescent="0.2">
      <c r="I134" s="49"/>
    </row>
    <row r="139" spans="8:14" x14ac:dyDescent="0.2">
      <c r="L139" s="20"/>
    </row>
    <row r="140" spans="8:14" x14ac:dyDescent="0.2">
      <c r="L140" s="20"/>
    </row>
    <row r="141" spans="8:14" x14ac:dyDescent="0.2">
      <c r="L141" s="20"/>
    </row>
    <row r="144" spans="8:14" x14ac:dyDescent="0.2">
      <c r="H144" s="1"/>
      <c r="I144" s="1"/>
    </row>
    <row r="157" spans="7:9" x14ac:dyDescent="0.2">
      <c r="G157" s="1"/>
    </row>
    <row r="158" spans="7:9" x14ac:dyDescent="0.2">
      <c r="H158" s="1"/>
      <c r="I158" s="1"/>
    </row>
    <row r="168" spans="7:7" x14ac:dyDescent="0.2">
      <c r="G168" s="20"/>
    </row>
    <row r="170" spans="7:7" x14ac:dyDescent="0.2">
      <c r="G170" s="45"/>
    </row>
    <row r="174" spans="7:7" x14ac:dyDescent="0.2">
      <c r="G174" s="24"/>
    </row>
    <row r="179" spans="7:7" x14ac:dyDescent="0.2">
      <c r="G179" s="16"/>
    </row>
  </sheetData>
  <mergeCells count="1">
    <mergeCell ref="E103:F103"/>
  </mergeCells>
  <conditionalFormatting sqref="H8:I110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F5" location="Contenido!A1" display="Contenido"/>
  </hyperlinks>
  <printOptions horizontalCentered="1"/>
  <pageMargins left="0.55118110236220474" right="0.55118110236220474" top="0.98425196850393704" bottom="0.98425196850393704" header="0.31496062992125984" footer="0.31496062992125984"/>
  <pageSetup scale="55" orientation="portrait" horizontalDpi="200" verticalDpi="200" r:id="rId1"/>
  <rowBreaks count="3" manualBreakCount="3">
    <brk id="23" max="5" man="1"/>
    <brk id="66" max="5" man="1"/>
    <brk id="93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4</xdr:col>
                    <xdr:colOff>3733800</xdr:colOff>
                    <xdr:row>1</xdr:row>
                    <xdr:rowOff>209550</xdr:rowOff>
                  </from>
                  <to>
                    <xdr:col>6</xdr:col>
                    <xdr:colOff>47625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RowHeight="12.75" x14ac:dyDescent="0.2"/>
  <cols>
    <col min="1" max="1" width="8" style="131" customWidth="1"/>
    <col min="2" max="2" width="16.85546875" style="131" customWidth="1"/>
    <col min="3" max="4" width="11.42578125" style="131"/>
    <col min="5" max="5" width="13" style="131" customWidth="1"/>
    <col min="6" max="6" width="13.140625" style="131" customWidth="1"/>
    <col min="7" max="7" width="6.42578125" style="131" customWidth="1"/>
    <col min="8" max="16384" width="11.42578125" style="131"/>
  </cols>
  <sheetData>
    <row r="1" spans="1:9" x14ac:dyDescent="0.2">
      <c r="A1" s="130" t="s">
        <v>161</v>
      </c>
      <c r="B1" s="130" t="s">
        <v>162</v>
      </c>
      <c r="C1" s="130" t="s">
        <v>163</v>
      </c>
      <c r="D1" s="130" t="s">
        <v>164</v>
      </c>
      <c r="E1" s="130" t="s">
        <v>165</v>
      </c>
      <c r="F1" s="130" t="s">
        <v>166</v>
      </c>
      <c r="G1" s="130" t="s">
        <v>167</v>
      </c>
      <c r="I1" s="165" t="s">
        <v>159</v>
      </c>
    </row>
    <row r="2" spans="1:9" x14ac:dyDescent="0.2">
      <c r="A2" s="131">
        <v>2018</v>
      </c>
      <c r="B2" s="131" t="s">
        <v>3</v>
      </c>
      <c r="C2" s="131" t="s">
        <v>169</v>
      </c>
      <c r="D2" s="131" t="s">
        <v>169</v>
      </c>
      <c r="E2" s="131" t="s">
        <v>169</v>
      </c>
      <c r="F2" s="132">
        <v>102666.14825362114</v>
      </c>
      <c r="G2" s="131" t="s">
        <v>168</v>
      </c>
    </row>
    <row r="3" spans="1:9" x14ac:dyDescent="0.2">
      <c r="A3" s="131">
        <v>2018</v>
      </c>
      <c r="B3" s="131" t="s">
        <v>11</v>
      </c>
      <c r="C3" s="131" t="s">
        <v>169</v>
      </c>
      <c r="D3" s="131" t="s">
        <v>169</v>
      </c>
      <c r="E3" s="131" t="s">
        <v>169</v>
      </c>
      <c r="F3" s="132">
        <v>2627.6027146700017</v>
      </c>
      <c r="G3" s="131" t="s">
        <v>168</v>
      </c>
    </row>
    <row r="4" spans="1:9" x14ac:dyDescent="0.2">
      <c r="A4" s="131">
        <v>2018</v>
      </c>
      <c r="B4" s="131" t="s">
        <v>15</v>
      </c>
      <c r="C4" s="131" t="s">
        <v>169</v>
      </c>
      <c r="D4" s="131" t="s">
        <v>169</v>
      </c>
      <c r="E4" s="131" t="s">
        <v>169</v>
      </c>
      <c r="F4" s="132">
        <v>-328.30078079999998</v>
      </c>
      <c r="G4" s="131" t="s">
        <v>168</v>
      </c>
    </row>
    <row r="5" spans="1:9" x14ac:dyDescent="0.2">
      <c r="A5" s="131">
        <v>2018</v>
      </c>
      <c r="B5" s="131" t="s">
        <v>17</v>
      </c>
      <c r="C5" s="131" t="s">
        <v>169</v>
      </c>
      <c r="D5" s="131" t="s">
        <v>169</v>
      </c>
      <c r="E5" s="131" t="s">
        <v>169</v>
      </c>
      <c r="F5" s="132">
        <v>29473.747537663312</v>
      </c>
      <c r="G5" s="131" t="s">
        <v>168</v>
      </c>
    </row>
    <row r="6" spans="1:9" x14ac:dyDescent="0.2">
      <c r="A6" s="131">
        <v>2018</v>
      </c>
      <c r="B6" s="131" t="s">
        <v>21</v>
      </c>
      <c r="C6" s="131" t="s">
        <v>169</v>
      </c>
      <c r="D6" s="131" t="s">
        <v>169</v>
      </c>
      <c r="E6" s="131" t="s">
        <v>169</v>
      </c>
      <c r="F6" s="132">
        <v>24305.774752400019</v>
      </c>
      <c r="G6" s="131" t="s">
        <v>168</v>
      </c>
    </row>
    <row r="7" spans="1:9" x14ac:dyDescent="0.2">
      <c r="A7" s="131">
        <v>2018</v>
      </c>
      <c r="B7" s="131" t="s">
        <v>25</v>
      </c>
      <c r="C7" s="131" t="s">
        <v>169</v>
      </c>
      <c r="D7" s="131" t="s">
        <v>169</v>
      </c>
      <c r="E7" s="131" t="s">
        <v>169</v>
      </c>
      <c r="F7" s="132">
        <v>5167.9727852632859</v>
      </c>
      <c r="G7" s="131" t="s">
        <v>168</v>
      </c>
    </row>
    <row r="8" spans="1:9" x14ac:dyDescent="0.2">
      <c r="A8" s="131">
        <v>2018</v>
      </c>
      <c r="B8" s="131" t="s">
        <v>5</v>
      </c>
      <c r="C8" s="131" t="s">
        <v>169</v>
      </c>
      <c r="D8" s="131" t="s">
        <v>169</v>
      </c>
      <c r="E8" s="131" t="s">
        <v>169</v>
      </c>
      <c r="F8" s="132">
        <v>37648.979006242444</v>
      </c>
      <c r="G8" s="131" t="s">
        <v>168</v>
      </c>
    </row>
    <row r="9" spans="1:9" x14ac:dyDescent="0.2">
      <c r="A9" s="131">
        <v>2018</v>
      </c>
      <c r="B9" s="131" t="s">
        <v>9</v>
      </c>
      <c r="C9" s="131" t="s">
        <v>169</v>
      </c>
      <c r="D9" s="131" t="s">
        <v>169</v>
      </c>
      <c r="E9" s="131" t="s">
        <v>169</v>
      </c>
      <c r="F9" s="132">
        <v>33158.718388808476</v>
      </c>
      <c r="G9" s="131" t="s">
        <v>168</v>
      </c>
    </row>
    <row r="10" spans="1:9" x14ac:dyDescent="0.2">
      <c r="A10" s="131">
        <v>2018</v>
      </c>
      <c r="B10" s="131" t="s">
        <v>10</v>
      </c>
      <c r="C10" s="131" t="s">
        <v>169</v>
      </c>
      <c r="D10" s="131" t="s">
        <v>169</v>
      </c>
      <c r="E10" s="131" t="s">
        <v>169</v>
      </c>
      <c r="F10" s="132">
        <v>7391.1497634364578</v>
      </c>
      <c r="G10" s="131" t="s">
        <v>168</v>
      </c>
    </row>
    <row r="11" spans="1:9" x14ac:dyDescent="0.2">
      <c r="A11" s="131">
        <v>2018</v>
      </c>
      <c r="B11" s="131" t="s">
        <v>13</v>
      </c>
      <c r="C11" s="131" t="s">
        <v>169</v>
      </c>
      <c r="D11" s="131" t="s">
        <v>169</v>
      </c>
      <c r="E11" s="131" t="s">
        <v>169</v>
      </c>
      <c r="F11" s="132">
        <v>26034.346916743387</v>
      </c>
      <c r="G11" s="131" t="s">
        <v>168</v>
      </c>
    </row>
    <row r="12" spans="1:9" x14ac:dyDescent="0.2">
      <c r="A12" s="131">
        <v>2018</v>
      </c>
      <c r="B12" s="131" t="s">
        <v>19</v>
      </c>
      <c r="C12" s="131" t="s">
        <v>169</v>
      </c>
      <c r="D12" s="131" t="s">
        <v>169</v>
      </c>
      <c r="E12" s="131" t="s">
        <v>169</v>
      </c>
      <c r="F12" s="132">
        <v>1699.4272931314808</v>
      </c>
      <c r="G12" s="131" t="s">
        <v>168</v>
      </c>
    </row>
    <row r="13" spans="1:9" x14ac:dyDescent="0.2">
      <c r="A13" s="131">
        <v>2018</v>
      </c>
      <c r="B13" s="131" t="s">
        <v>23</v>
      </c>
      <c r="C13" s="131" t="s">
        <v>169</v>
      </c>
      <c r="D13" s="131" t="s">
        <v>169</v>
      </c>
      <c r="E13" s="131" t="s">
        <v>169</v>
      </c>
      <c r="F13" s="132">
        <v>28506.576356792226</v>
      </c>
      <c r="G13" s="131" t="s">
        <v>168</v>
      </c>
    </row>
    <row r="14" spans="1:9" x14ac:dyDescent="0.2">
      <c r="A14" s="131">
        <v>2018</v>
      </c>
      <c r="B14" s="131" t="s">
        <v>27</v>
      </c>
      <c r="C14" s="131" t="s">
        <v>169</v>
      </c>
      <c r="D14" s="131" t="s">
        <v>169</v>
      </c>
      <c r="E14" s="131" t="s">
        <v>169</v>
      </c>
      <c r="F14" s="132">
        <v>14735.728632902397</v>
      </c>
      <c r="G14" s="131" t="s">
        <v>168</v>
      </c>
    </row>
    <row r="15" spans="1:9" x14ac:dyDescent="0.2">
      <c r="A15" s="131">
        <v>2018</v>
      </c>
      <c r="B15" s="131" t="s">
        <v>29</v>
      </c>
      <c r="C15" s="131" t="s">
        <v>169</v>
      </c>
      <c r="D15" s="131" t="s">
        <v>169</v>
      </c>
      <c r="E15" s="131" t="s">
        <v>169</v>
      </c>
      <c r="F15" s="132">
        <v>13770.847723889832</v>
      </c>
      <c r="G15" s="131" t="s">
        <v>168</v>
      </c>
    </row>
    <row r="16" spans="1:9" x14ac:dyDescent="0.2">
      <c r="A16" s="131">
        <v>2018</v>
      </c>
      <c r="B16" s="131" t="s">
        <v>42</v>
      </c>
      <c r="C16" s="131" t="s">
        <v>169</v>
      </c>
      <c r="D16" s="131" t="s">
        <v>169</v>
      </c>
      <c r="E16" s="131" t="s">
        <v>169</v>
      </c>
      <c r="F16" s="132">
        <v>17033.547455941247</v>
      </c>
      <c r="G16" s="131" t="s">
        <v>168</v>
      </c>
    </row>
    <row r="17" spans="1:7" x14ac:dyDescent="0.2">
      <c r="A17" s="131">
        <v>2018</v>
      </c>
      <c r="B17" s="131" t="s">
        <v>45</v>
      </c>
      <c r="C17" s="131" t="s">
        <v>169</v>
      </c>
      <c r="D17" s="131" t="s">
        <v>169</v>
      </c>
      <c r="E17" s="131" t="s">
        <v>169</v>
      </c>
      <c r="F17" s="132">
        <v>2337.4706849217955</v>
      </c>
      <c r="G17" s="131" t="s">
        <v>168</v>
      </c>
    </row>
    <row r="18" spans="1:7" x14ac:dyDescent="0.2">
      <c r="A18" s="131">
        <v>2018</v>
      </c>
      <c r="B18" s="131" t="s">
        <v>47</v>
      </c>
      <c r="C18" s="131" t="s">
        <v>169</v>
      </c>
      <c r="D18" s="131" t="s">
        <v>169</v>
      </c>
      <c r="E18" s="131" t="s">
        <v>169</v>
      </c>
      <c r="F18" s="132">
        <v>2134.1298113844477</v>
      </c>
      <c r="G18" s="131" t="s">
        <v>168</v>
      </c>
    </row>
    <row r="19" spans="1:7" x14ac:dyDescent="0.2">
      <c r="A19" s="131">
        <v>2018</v>
      </c>
      <c r="B19" s="131" t="s">
        <v>48</v>
      </c>
      <c r="C19" s="131" t="s">
        <v>169</v>
      </c>
      <c r="D19" s="131" t="s">
        <v>169</v>
      </c>
      <c r="E19" s="131" t="s">
        <v>169</v>
      </c>
      <c r="F19" s="132">
        <v>203.34087353734748</v>
      </c>
      <c r="G19" s="131" t="s">
        <v>168</v>
      </c>
    </row>
    <row r="20" spans="1:7" x14ac:dyDescent="0.2">
      <c r="A20" s="131">
        <v>2018</v>
      </c>
      <c r="B20" s="131" t="s">
        <v>49</v>
      </c>
      <c r="C20" s="131" t="s">
        <v>169</v>
      </c>
      <c r="D20" s="131" t="s">
        <v>169</v>
      </c>
      <c r="E20" s="131" t="s">
        <v>169</v>
      </c>
      <c r="F20" s="132">
        <v>4021.9304698835858</v>
      </c>
      <c r="G20" s="131" t="s">
        <v>168</v>
      </c>
    </row>
    <row r="21" spans="1:7" x14ac:dyDescent="0.2">
      <c r="A21" s="131">
        <v>2018</v>
      </c>
      <c r="B21" s="131" t="s">
        <v>52</v>
      </c>
      <c r="C21" s="131" t="s">
        <v>169</v>
      </c>
      <c r="D21" s="131" t="s">
        <v>169</v>
      </c>
      <c r="E21" s="131" t="s">
        <v>169</v>
      </c>
      <c r="F21" s="132">
        <v>1486.06604092</v>
      </c>
      <c r="G21" s="131" t="s">
        <v>168</v>
      </c>
    </row>
    <row r="22" spans="1:7" x14ac:dyDescent="0.2">
      <c r="A22" s="131">
        <v>2018</v>
      </c>
      <c r="B22" s="131" t="s">
        <v>53</v>
      </c>
      <c r="C22" s="131" t="s">
        <v>169</v>
      </c>
      <c r="D22" s="131" t="s">
        <v>169</v>
      </c>
      <c r="E22" s="131" t="s">
        <v>169</v>
      </c>
      <c r="F22" s="132">
        <v>337.6265466399999</v>
      </c>
      <c r="G22" s="131" t="s">
        <v>168</v>
      </c>
    </row>
    <row r="23" spans="1:7" x14ac:dyDescent="0.2">
      <c r="A23" s="131">
        <v>2018</v>
      </c>
      <c r="B23" s="131" t="s">
        <v>56</v>
      </c>
      <c r="C23" s="131" t="s">
        <v>169</v>
      </c>
      <c r="D23" s="131" t="s">
        <v>169</v>
      </c>
      <c r="E23" s="131" t="s">
        <v>169</v>
      </c>
      <c r="F23" s="132">
        <v>803.91012710999996</v>
      </c>
      <c r="G23" s="131" t="s">
        <v>168</v>
      </c>
    </row>
    <row r="24" spans="1:7" x14ac:dyDescent="0.2">
      <c r="A24" s="131">
        <v>2018</v>
      </c>
      <c r="B24" s="131" t="s">
        <v>58</v>
      </c>
      <c r="C24" s="131" t="s">
        <v>169</v>
      </c>
      <c r="D24" s="131" t="s">
        <v>169</v>
      </c>
      <c r="E24" s="131" t="s">
        <v>169</v>
      </c>
      <c r="F24" s="132">
        <v>1394.3277552135862</v>
      </c>
      <c r="G24" s="131" t="s">
        <v>168</v>
      </c>
    </row>
    <row r="25" spans="1:7" x14ac:dyDescent="0.2">
      <c r="A25" s="131">
        <v>2018</v>
      </c>
      <c r="B25" s="131" t="s">
        <v>60</v>
      </c>
      <c r="C25" s="131" t="s">
        <v>169</v>
      </c>
      <c r="D25" s="131" t="s">
        <v>169</v>
      </c>
      <c r="E25" s="131" t="s">
        <v>169</v>
      </c>
      <c r="F25" s="132">
        <v>-524.06268912999997</v>
      </c>
      <c r="G25" s="131" t="s">
        <v>168</v>
      </c>
    </row>
    <row r="26" spans="1:7" x14ac:dyDescent="0.2">
      <c r="A26" s="131">
        <v>2018</v>
      </c>
      <c r="B26" s="131" t="s">
        <v>63</v>
      </c>
      <c r="C26" s="131" t="s">
        <v>169</v>
      </c>
      <c r="D26" s="131" t="s">
        <v>169</v>
      </c>
      <c r="E26" s="131" t="s">
        <v>169</v>
      </c>
      <c r="F26" s="132">
        <v>-195.76190833000001</v>
      </c>
      <c r="G26" s="131" t="s">
        <v>168</v>
      </c>
    </row>
    <row r="27" spans="1:7" x14ac:dyDescent="0.2">
      <c r="A27" s="131">
        <v>2018</v>
      </c>
      <c r="B27" s="131" t="s">
        <v>66</v>
      </c>
      <c r="C27" s="131" t="s">
        <v>169</v>
      </c>
      <c r="D27" s="131" t="s">
        <v>169</v>
      </c>
      <c r="E27" s="131" t="s">
        <v>169</v>
      </c>
      <c r="F27" s="132">
        <v>5646.6471228366991</v>
      </c>
      <c r="G27" s="131" t="s">
        <v>168</v>
      </c>
    </row>
    <row r="28" spans="1:7" x14ac:dyDescent="0.2">
      <c r="A28" s="131">
        <v>2018</v>
      </c>
      <c r="B28" s="131" t="s">
        <v>173</v>
      </c>
      <c r="C28" s="131" t="s">
        <v>169</v>
      </c>
      <c r="D28" s="131" t="s">
        <v>169</v>
      </c>
      <c r="E28" s="131" t="s">
        <v>174</v>
      </c>
      <c r="F28" s="132">
        <v>1394.2708430988509</v>
      </c>
      <c r="G28" s="131" t="s">
        <v>168</v>
      </c>
    </row>
    <row r="29" spans="1:7" x14ac:dyDescent="0.2">
      <c r="A29" s="131">
        <v>2018</v>
      </c>
      <c r="B29" s="131" t="s">
        <v>173</v>
      </c>
      <c r="C29" s="131" t="s">
        <v>169</v>
      </c>
      <c r="D29" s="131" t="s">
        <v>169</v>
      </c>
      <c r="E29" s="131" t="s">
        <v>175</v>
      </c>
      <c r="F29" s="132">
        <v>1924.2631968200001</v>
      </c>
      <c r="G29" s="131" t="s">
        <v>168</v>
      </c>
    </row>
    <row r="30" spans="1:7" x14ac:dyDescent="0.2">
      <c r="A30" s="131">
        <v>2018</v>
      </c>
      <c r="B30" s="131" t="s">
        <v>173</v>
      </c>
      <c r="C30" s="131" t="s">
        <v>169</v>
      </c>
      <c r="D30" s="131" t="s">
        <v>169</v>
      </c>
      <c r="E30" s="131" t="s">
        <v>176</v>
      </c>
      <c r="F30" s="132">
        <v>950.61457687107827</v>
      </c>
      <c r="G30" s="131" t="s">
        <v>168</v>
      </c>
    </row>
    <row r="31" spans="1:7" x14ac:dyDescent="0.2">
      <c r="A31" s="131">
        <v>2018</v>
      </c>
      <c r="B31" s="131" t="s">
        <v>173</v>
      </c>
      <c r="C31" s="131" t="s">
        <v>169</v>
      </c>
      <c r="D31" s="131" t="s">
        <v>169</v>
      </c>
      <c r="E31" s="131" t="s">
        <v>177</v>
      </c>
      <c r="F31" s="132">
        <v>1536.9780217099997</v>
      </c>
      <c r="G31" s="131" t="s">
        <v>168</v>
      </c>
    </row>
    <row r="32" spans="1:7" x14ac:dyDescent="0.2">
      <c r="A32" s="131">
        <v>2018</v>
      </c>
      <c r="B32" s="131" t="s">
        <v>173</v>
      </c>
      <c r="C32" s="131" t="s">
        <v>169</v>
      </c>
      <c r="D32" s="131" t="s">
        <v>169</v>
      </c>
      <c r="E32" s="131" t="s">
        <v>178</v>
      </c>
      <c r="F32" s="132">
        <v>325.7959452962902</v>
      </c>
      <c r="G32" s="131" t="s">
        <v>168</v>
      </c>
    </row>
    <row r="33" spans="1:7" x14ac:dyDescent="0.2">
      <c r="A33" s="131">
        <v>2018</v>
      </c>
      <c r="B33" s="131" t="s">
        <v>179</v>
      </c>
      <c r="C33" s="131" t="s">
        <v>169</v>
      </c>
      <c r="D33" s="131" t="s">
        <v>169</v>
      </c>
      <c r="E33" s="131" t="s">
        <v>40</v>
      </c>
      <c r="F33" s="132">
        <v>81.124075610000006</v>
      </c>
      <c r="G33" s="131" t="s">
        <v>168</v>
      </c>
    </row>
    <row r="34" spans="1:7" x14ac:dyDescent="0.2">
      <c r="A34" s="131">
        <v>2018</v>
      </c>
      <c r="B34" s="131" t="s">
        <v>180</v>
      </c>
      <c r="C34" s="131" t="s">
        <v>169</v>
      </c>
      <c r="D34" s="131" t="s">
        <v>169</v>
      </c>
      <c r="E34" s="131" t="s">
        <v>40</v>
      </c>
      <c r="F34" s="132">
        <v>2.7249999999999996</v>
      </c>
      <c r="G34" s="131" t="s">
        <v>168</v>
      </c>
    </row>
    <row r="35" spans="1:7" x14ac:dyDescent="0.2">
      <c r="A35" s="131">
        <v>2018</v>
      </c>
      <c r="B35" s="131" t="s">
        <v>181</v>
      </c>
      <c r="C35" s="131" t="s">
        <v>169</v>
      </c>
      <c r="D35" s="131" t="s">
        <v>169</v>
      </c>
      <c r="E35" s="131" t="s">
        <v>182</v>
      </c>
      <c r="F35" s="132">
        <v>122.24976641825052</v>
      </c>
      <c r="G35" s="131" t="s">
        <v>168</v>
      </c>
    </row>
    <row r="36" spans="1:7" x14ac:dyDescent="0.2">
      <c r="A36" s="131">
        <v>2018</v>
      </c>
      <c r="B36" s="131" t="s">
        <v>181</v>
      </c>
      <c r="C36" s="131" t="s">
        <v>169</v>
      </c>
      <c r="D36" s="131" t="s">
        <v>169</v>
      </c>
      <c r="E36" s="131" t="s">
        <v>183</v>
      </c>
      <c r="F36" s="132">
        <v>10.690195860854406</v>
      </c>
      <c r="G36" s="131" t="s">
        <v>168</v>
      </c>
    </row>
    <row r="37" spans="1:7" x14ac:dyDescent="0.2">
      <c r="A37" s="131">
        <v>2018</v>
      </c>
      <c r="B37" s="131" t="s">
        <v>181</v>
      </c>
      <c r="C37" s="131" t="s">
        <v>169</v>
      </c>
      <c r="D37" s="131" t="s">
        <v>169</v>
      </c>
      <c r="E37" s="131" t="s">
        <v>184</v>
      </c>
      <c r="F37" s="132">
        <v>49.082887312498613</v>
      </c>
      <c r="G37" s="131" t="s">
        <v>168</v>
      </c>
    </row>
    <row r="38" spans="1:7" x14ac:dyDescent="0.2">
      <c r="A38" s="131">
        <v>2018</v>
      </c>
      <c r="B38" s="131" t="s">
        <v>181</v>
      </c>
      <c r="C38" s="131" t="s">
        <v>169</v>
      </c>
      <c r="D38" s="131" t="s">
        <v>169</v>
      </c>
      <c r="E38" s="131" t="s">
        <v>185</v>
      </c>
      <c r="F38" s="132">
        <v>550.64296466999997</v>
      </c>
      <c r="G38" s="131" t="s">
        <v>168</v>
      </c>
    </row>
    <row r="39" spans="1:7" x14ac:dyDescent="0.2">
      <c r="A39" s="131">
        <v>2018</v>
      </c>
      <c r="B39" s="131" t="s">
        <v>186</v>
      </c>
      <c r="C39" s="131" t="s">
        <v>169</v>
      </c>
      <c r="D39" s="131" t="s">
        <v>169</v>
      </c>
      <c r="E39" s="131" t="s">
        <v>146</v>
      </c>
      <c r="F39" s="132">
        <v>2.3199999999999998</v>
      </c>
      <c r="G39" s="131" t="s">
        <v>168</v>
      </c>
    </row>
    <row r="40" spans="1:7" x14ac:dyDescent="0.2">
      <c r="A40" s="131">
        <v>2018</v>
      </c>
      <c r="B40" s="131" t="s">
        <v>187</v>
      </c>
      <c r="C40" s="131" t="s">
        <v>169</v>
      </c>
      <c r="D40" s="131" t="s">
        <v>169</v>
      </c>
      <c r="E40" s="131" t="s">
        <v>148</v>
      </c>
      <c r="F40" s="132">
        <v>3.8</v>
      </c>
      <c r="G40" s="131" t="s">
        <v>168</v>
      </c>
    </row>
    <row r="41" spans="1:7" x14ac:dyDescent="0.2">
      <c r="A41" s="131">
        <v>2018</v>
      </c>
      <c r="B41" s="131" t="s">
        <v>188</v>
      </c>
      <c r="C41" s="131" t="s">
        <v>169</v>
      </c>
      <c r="D41" s="131" t="s">
        <v>169</v>
      </c>
      <c r="E41" s="131" t="s">
        <v>189</v>
      </c>
      <c r="F41" s="132">
        <v>116.46584019625989</v>
      </c>
      <c r="G41" s="131" t="s">
        <v>168</v>
      </c>
    </row>
    <row r="42" spans="1:7" x14ac:dyDescent="0.2">
      <c r="A42" s="131">
        <v>2018</v>
      </c>
      <c r="B42" s="131" t="s">
        <v>188</v>
      </c>
      <c r="C42" s="131" t="s">
        <v>169</v>
      </c>
      <c r="D42" s="131" t="s">
        <v>169</v>
      </c>
      <c r="E42" s="131" t="s">
        <v>190</v>
      </c>
      <c r="F42" s="132">
        <v>794.41380000000004</v>
      </c>
      <c r="G42" s="131" t="s">
        <v>168</v>
      </c>
    </row>
    <row r="43" spans="1:7" x14ac:dyDescent="0.2">
      <c r="A43" s="131">
        <v>2018</v>
      </c>
      <c r="B43" s="131" t="s">
        <v>77</v>
      </c>
      <c r="C43" s="131" t="s">
        <v>169</v>
      </c>
      <c r="D43" s="131" t="s">
        <v>169</v>
      </c>
      <c r="E43" s="131" t="s">
        <v>191</v>
      </c>
      <c r="F43" s="132">
        <v>2819.4250072500004</v>
      </c>
      <c r="G43" s="131" t="s">
        <v>168</v>
      </c>
    </row>
    <row r="44" spans="1:7" x14ac:dyDescent="0.2">
      <c r="A44" s="131">
        <v>2018</v>
      </c>
      <c r="B44" s="131" t="s">
        <v>78</v>
      </c>
      <c r="C44" s="131" t="s">
        <v>169</v>
      </c>
      <c r="D44" s="131" t="s">
        <v>169</v>
      </c>
      <c r="E44" s="131" t="s">
        <v>192</v>
      </c>
      <c r="F44" s="132">
        <v>546.58835124699999</v>
      </c>
      <c r="G44" s="131" t="s">
        <v>168</v>
      </c>
    </row>
    <row r="45" spans="1:7" x14ac:dyDescent="0.2">
      <c r="A45" s="131">
        <v>2018</v>
      </c>
      <c r="B45" s="131" t="s">
        <v>193</v>
      </c>
      <c r="C45" s="131" t="s">
        <v>169</v>
      </c>
      <c r="D45" s="131" t="s">
        <v>169</v>
      </c>
      <c r="E45" s="131" t="s">
        <v>169</v>
      </c>
      <c r="F45" s="132">
        <v>136.69999999999999</v>
      </c>
      <c r="G45" s="131" t="s">
        <v>168</v>
      </c>
    </row>
    <row r="46" spans="1:7" x14ac:dyDescent="0.2">
      <c r="A46" s="131">
        <v>2018</v>
      </c>
      <c r="B46" s="131" t="s">
        <v>194</v>
      </c>
      <c r="C46" s="131" t="s">
        <v>169</v>
      </c>
      <c r="D46" s="131" t="s">
        <v>169</v>
      </c>
      <c r="E46" s="131" t="s">
        <v>195</v>
      </c>
      <c r="F46" s="132">
        <v>514.89640684160054</v>
      </c>
      <c r="G46" s="131" t="s">
        <v>168</v>
      </c>
    </row>
    <row r="47" spans="1:7" x14ac:dyDescent="0.2">
      <c r="A47" s="131">
        <v>2018</v>
      </c>
      <c r="B47" s="131" t="s">
        <v>194</v>
      </c>
      <c r="C47" s="131" t="s">
        <v>169</v>
      </c>
      <c r="D47" s="131" t="s">
        <v>169</v>
      </c>
      <c r="E47" s="131" t="s">
        <v>196</v>
      </c>
      <c r="F47" s="132">
        <v>17.055500000000002</v>
      </c>
      <c r="G47" s="131" t="s">
        <v>168</v>
      </c>
    </row>
    <row r="48" spans="1:7" x14ac:dyDescent="0.2">
      <c r="A48" s="131">
        <v>2018</v>
      </c>
      <c r="B48" s="131" t="s">
        <v>88</v>
      </c>
      <c r="C48" s="131" t="s">
        <v>169</v>
      </c>
      <c r="D48" s="131" t="s">
        <v>169</v>
      </c>
      <c r="E48" s="131" t="s">
        <v>169</v>
      </c>
      <c r="F48" s="132">
        <v>3368.4292117404025</v>
      </c>
      <c r="G48" s="131" t="s">
        <v>168</v>
      </c>
    </row>
    <row r="49" spans="1:7" x14ac:dyDescent="0.2">
      <c r="A49" s="131">
        <v>2018</v>
      </c>
      <c r="B49" s="131" t="s">
        <v>90</v>
      </c>
      <c r="C49" s="131" t="s">
        <v>169</v>
      </c>
      <c r="D49" s="131" t="s">
        <v>169</v>
      </c>
      <c r="E49" s="131" t="s">
        <v>169</v>
      </c>
      <c r="F49" s="132">
        <v>220.84701442000002</v>
      </c>
      <c r="G49" s="131" t="s">
        <v>168</v>
      </c>
    </row>
    <row r="50" spans="1:7" x14ac:dyDescent="0.2">
      <c r="A50" s="131">
        <v>2018</v>
      </c>
      <c r="B50" s="131" t="s">
        <v>37</v>
      </c>
      <c r="C50" s="131" t="s">
        <v>169</v>
      </c>
      <c r="D50" s="131" t="s">
        <v>169</v>
      </c>
      <c r="E50" s="131" t="s">
        <v>169</v>
      </c>
      <c r="F50" s="132">
        <v>33158.718388808476</v>
      </c>
      <c r="G50" s="131" t="s">
        <v>168</v>
      </c>
    </row>
    <row r="51" spans="1:7" x14ac:dyDescent="0.2">
      <c r="A51" s="131">
        <v>2018</v>
      </c>
      <c r="B51" s="131" t="s">
        <v>41</v>
      </c>
      <c r="C51" s="131" t="s">
        <v>169</v>
      </c>
      <c r="D51" s="131" t="s">
        <v>169</v>
      </c>
      <c r="E51" s="131" t="s">
        <v>169</v>
      </c>
      <c r="F51" s="132">
        <v>7391.1497634364569</v>
      </c>
      <c r="G51" s="131" t="s">
        <v>168</v>
      </c>
    </row>
    <row r="52" spans="1:7" x14ac:dyDescent="0.2">
      <c r="A52" s="131">
        <v>2018</v>
      </c>
      <c r="B52" s="131" t="s">
        <v>38</v>
      </c>
      <c r="C52" s="131" t="s">
        <v>169</v>
      </c>
      <c r="D52" s="131" t="s">
        <v>169</v>
      </c>
      <c r="E52" s="131" t="s">
        <v>169</v>
      </c>
      <c r="F52" s="132">
        <v>36747.994614968884</v>
      </c>
      <c r="G52" s="131" t="s">
        <v>168</v>
      </c>
    </row>
    <row r="53" spans="1:7" x14ac:dyDescent="0.2">
      <c r="A53" s="131">
        <v>2018</v>
      </c>
      <c r="B53" s="131" t="s">
        <v>44</v>
      </c>
      <c r="C53" s="131" t="s">
        <v>169</v>
      </c>
      <c r="D53" s="131" t="s">
        <v>169</v>
      </c>
      <c r="E53" s="131" t="s">
        <v>169</v>
      </c>
      <c r="F53" s="132">
        <v>3801.8735372760543</v>
      </c>
      <c r="G53" s="131" t="s">
        <v>168</v>
      </c>
    </row>
    <row r="54" spans="1:7" x14ac:dyDescent="0.2">
      <c r="A54" s="131">
        <v>2018</v>
      </c>
      <c r="B54" s="131" t="s">
        <v>110</v>
      </c>
      <c r="C54" s="131" t="s">
        <v>169</v>
      </c>
      <c r="D54" s="131" t="s">
        <v>169</v>
      </c>
      <c r="E54" s="131" t="s">
        <v>169</v>
      </c>
      <c r="F54" s="132">
        <v>21425.703186546914</v>
      </c>
      <c r="G54" s="131" t="s">
        <v>168</v>
      </c>
    </row>
    <row r="55" spans="1:7" x14ac:dyDescent="0.2">
      <c r="A55" s="131">
        <v>2018</v>
      </c>
      <c r="B55" s="131" t="s">
        <v>112</v>
      </c>
      <c r="C55" s="131" t="s">
        <v>169</v>
      </c>
      <c r="D55" s="131" t="s">
        <v>169</v>
      </c>
      <c r="E55" s="131" t="s">
        <v>169</v>
      </c>
      <c r="F55" s="132">
        <v>4106.287638136082</v>
      </c>
      <c r="G55" s="131" t="s">
        <v>168</v>
      </c>
    </row>
    <row r="56" spans="1:7" x14ac:dyDescent="0.2">
      <c r="A56" s="131">
        <v>2018</v>
      </c>
      <c r="B56" s="131" t="s">
        <v>116</v>
      </c>
      <c r="C56" s="131" t="s">
        <v>169</v>
      </c>
      <c r="D56" s="131" t="s">
        <v>169</v>
      </c>
      <c r="E56" s="131" t="s">
        <v>169</v>
      </c>
      <c r="F56" s="132">
        <v>230.03657493999228</v>
      </c>
      <c r="G56" s="131" t="s">
        <v>168</v>
      </c>
    </row>
    <row r="57" spans="1:7" x14ac:dyDescent="0.2">
      <c r="A57" s="131">
        <v>2018</v>
      </c>
      <c r="B57" s="131" t="s">
        <v>143</v>
      </c>
      <c r="C57" s="131" t="s">
        <v>169</v>
      </c>
      <c r="D57" s="131" t="s">
        <v>169</v>
      </c>
      <c r="E57" s="131" t="s">
        <v>169</v>
      </c>
      <c r="F57" s="132">
        <v>272.31951712039614</v>
      </c>
      <c r="G57" s="131" t="s">
        <v>168</v>
      </c>
    </row>
    <row r="58" spans="1:7" x14ac:dyDescent="0.2">
      <c r="A58" s="131">
        <v>2018</v>
      </c>
      <c r="B58" s="131" t="s">
        <v>114</v>
      </c>
      <c r="C58" s="131" t="s">
        <v>169</v>
      </c>
      <c r="D58" s="131" t="s">
        <v>169</v>
      </c>
      <c r="E58" s="131" t="s">
        <v>169</v>
      </c>
      <c r="F58" s="132">
        <v>22.65027804</v>
      </c>
      <c r="G58" s="131" t="s">
        <v>168</v>
      </c>
    </row>
    <row r="59" spans="1:7" x14ac:dyDescent="0.2">
      <c r="A59" s="131">
        <v>2019</v>
      </c>
      <c r="B59" s="131" t="s">
        <v>3</v>
      </c>
      <c r="C59" s="131" t="s">
        <v>169</v>
      </c>
      <c r="D59" s="131" t="s">
        <v>169</v>
      </c>
      <c r="E59" s="131" t="s">
        <v>169</v>
      </c>
      <c r="F59" s="132">
        <v>105012.84787711348</v>
      </c>
      <c r="G59" s="131" t="s">
        <v>168</v>
      </c>
    </row>
    <row r="60" spans="1:7" x14ac:dyDescent="0.2">
      <c r="A60" s="131">
        <v>2019</v>
      </c>
      <c r="B60" s="131" t="s">
        <v>11</v>
      </c>
      <c r="C60" s="131" t="s">
        <v>169</v>
      </c>
      <c r="D60" s="131" t="s">
        <v>169</v>
      </c>
      <c r="E60" s="131" t="s">
        <v>169</v>
      </c>
      <c r="F60" s="132">
        <v>2571.5136105058264</v>
      </c>
      <c r="G60" s="131" t="s">
        <v>168</v>
      </c>
    </row>
    <row r="61" spans="1:7" x14ac:dyDescent="0.2">
      <c r="A61" s="131">
        <v>2019</v>
      </c>
      <c r="B61" s="131" t="s">
        <v>15</v>
      </c>
      <c r="C61" s="131" t="s">
        <v>169</v>
      </c>
      <c r="D61" s="131" t="s">
        <v>169</v>
      </c>
      <c r="E61" s="131" t="s">
        <v>169</v>
      </c>
      <c r="F61" s="132">
        <v>-392.35511866669583</v>
      </c>
      <c r="G61" s="131" t="s">
        <v>168</v>
      </c>
    </row>
    <row r="62" spans="1:7" x14ac:dyDescent="0.2">
      <c r="A62" s="131">
        <v>2019</v>
      </c>
      <c r="B62" s="131" t="s">
        <v>17</v>
      </c>
      <c r="C62" s="131" t="s">
        <v>169</v>
      </c>
      <c r="D62" s="131" t="s">
        <v>169</v>
      </c>
      <c r="E62" s="131" t="s">
        <v>169</v>
      </c>
      <c r="F62" s="132">
        <v>28061.255725477775</v>
      </c>
      <c r="G62" s="131" t="s">
        <v>168</v>
      </c>
    </row>
    <row r="63" spans="1:7" x14ac:dyDescent="0.2">
      <c r="A63" s="131">
        <v>2019</v>
      </c>
      <c r="B63" s="131" t="s">
        <v>21</v>
      </c>
      <c r="C63" s="131" t="s">
        <v>169</v>
      </c>
      <c r="D63" s="131" t="s">
        <v>169</v>
      </c>
      <c r="E63" s="131" t="s">
        <v>169</v>
      </c>
      <c r="F63" s="132">
        <v>22646.001641999999</v>
      </c>
      <c r="G63" s="131" t="s">
        <v>168</v>
      </c>
    </row>
    <row r="64" spans="1:7" x14ac:dyDescent="0.2">
      <c r="A64" s="131">
        <v>2019</v>
      </c>
      <c r="B64" s="131" t="s">
        <v>25</v>
      </c>
      <c r="C64" s="131" t="s">
        <v>169</v>
      </c>
      <c r="D64" s="131" t="s">
        <v>169</v>
      </c>
      <c r="E64" s="131" t="s">
        <v>169</v>
      </c>
      <c r="F64" s="132">
        <v>5415.2540834777737</v>
      </c>
      <c r="G64" s="131" t="s">
        <v>168</v>
      </c>
    </row>
    <row r="65" spans="1:7" x14ac:dyDescent="0.2">
      <c r="A65" s="131">
        <v>2019</v>
      </c>
      <c r="B65" s="131" t="s">
        <v>5</v>
      </c>
      <c r="C65" s="131" t="s">
        <v>169</v>
      </c>
      <c r="D65" s="131" t="s">
        <v>169</v>
      </c>
      <c r="E65" s="131" t="s">
        <v>169</v>
      </c>
      <c r="F65" s="132">
        <v>37413.015176395551</v>
      </c>
      <c r="G65" s="131" t="s">
        <v>168</v>
      </c>
    </row>
    <row r="66" spans="1:7" x14ac:dyDescent="0.2">
      <c r="A66" s="131">
        <v>2019</v>
      </c>
      <c r="B66" s="131" t="s">
        <v>9</v>
      </c>
      <c r="C66" s="131" t="s">
        <v>169</v>
      </c>
      <c r="D66" s="131" t="s">
        <v>169</v>
      </c>
      <c r="E66" s="131" t="s">
        <v>169</v>
      </c>
      <c r="F66" s="132">
        <v>35453.303693988128</v>
      </c>
      <c r="G66" s="131" t="s">
        <v>168</v>
      </c>
    </row>
    <row r="67" spans="1:7" x14ac:dyDescent="0.2">
      <c r="A67" s="131">
        <v>2019</v>
      </c>
      <c r="B67" s="131" t="s">
        <v>10</v>
      </c>
      <c r="C67" s="131" t="s">
        <v>169</v>
      </c>
      <c r="D67" s="131" t="s">
        <v>169</v>
      </c>
      <c r="E67" s="131" t="s">
        <v>169</v>
      </c>
      <c r="F67" s="132">
        <v>7762.8042972919475</v>
      </c>
      <c r="G67" s="131" t="s">
        <v>168</v>
      </c>
    </row>
    <row r="68" spans="1:7" x14ac:dyDescent="0.2">
      <c r="A68" s="131">
        <v>2019</v>
      </c>
      <c r="B68" s="131" t="s">
        <v>13</v>
      </c>
      <c r="C68" s="131" t="s">
        <v>169</v>
      </c>
      <c r="D68" s="131" t="s">
        <v>169</v>
      </c>
      <c r="E68" s="131" t="s">
        <v>169</v>
      </c>
      <c r="F68" s="132">
        <v>25850.729080080207</v>
      </c>
      <c r="G68" s="131" t="s">
        <v>168</v>
      </c>
    </row>
    <row r="69" spans="1:7" x14ac:dyDescent="0.2">
      <c r="A69" s="131">
        <v>2019</v>
      </c>
      <c r="B69" s="131" t="s">
        <v>19</v>
      </c>
      <c r="C69" s="131" t="s">
        <v>169</v>
      </c>
      <c r="D69" s="131" t="s">
        <v>169</v>
      </c>
      <c r="E69" s="131" t="s">
        <v>169</v>
      </c>
      <c r="F69" s="132">
        <v>712.36457411554238</v>
      </c>
      <c r="G69" s="131" t="s">
        <v>168</v>
      </c>
    </row>
    <row r="70" spans="1:7" x14ac:dyDescent="0.2">
      <c r="A70" s="131">
        <v>2019</v>
      </c>
      <c r="B70" s="131" t="s">
        <v>23</v>
      </c>
      <c r="C70" s="131" t="s">
        <v>169</v>
      </c>
      <c r="D70" s="131" t="s">
        <v>169</v>
      </c>
      <c r="E70" s="131" t="s">
        <v>169</v>
      </c>
      <c r="F70" s="132">
        <v>28061.045272559328</v>
      </c>
      <c r="G70" s="131" t="s">
        <v>168</v>
      </c>
    </row>
    <row r="71" spans="1:7" x14ac:dyDescent="0.2">
      <c r="A71" s="131">
        <v>2019</v>
      </c>
      <c r="B71" s="131" t="s">
        <v>27</v>
      </c>
      <c r="C71" s="131" t="s">
        <v>169</v>
      </c>
      <c r="D71" s="131" t="s">
        <v>169</v>
      </c>
      <c r="E71" s="131" t="s">
        <v>169</v>
      </c>
      <c r="F71" s="132">
        <v>14340.671754899997</v>
      </c>
      <c r="G71" s="131" t="s">
        <v>168</v>
      </c>
    </row>
    <row r="72" spans="1:7" x14ac:dyDescent="0.2">
      <c r="A72" s="131">
        <v>2019</v>
      </c>
      <c r="B72" s="131" t="s">
        <v>29</v>
      </c>
      <c r="C72" s="131" t="s">
        <v>169</v>
      </c>
      <c r="D72" s="131" t="s">
        <v>169</v>
      </c>
      <c r="E72" s="131" t="s">
        <v>169</v>
      </c>
      <c r="F72" s="132">
        <v>13720.373517659336</v>
      </c>
      <c r="G72" s="131" t="s">
        <v>168</v>
      </c>
    </row>
    <row r="73" spans="1:7" x14ac:dyDescent="0.2">
      <c r="A73" s="131">
        <v>2019</v>
      </c>
      <c r="B73" s="131" t="s">
        <v>42</v>
      </c>
      <c r="C73" s="131" t="s">
        <v>169</v>
      </c>
      <c r="D73" s="131" t="s">
        <v>169</v>
      </c>
      <c r="E73" s="131" t="s">
        <v>169</v>
      </c>
      <c r="F73" s="132">
        <v>18239.026230431351</v>
      </c>
      <c r="G73" s="131" t="s">
        <v>168</v>
      </c>
    </row>
    <row r="74" spans="1:7" x14ac:dyDescent="0.2">
      <c r="A74" s="131">
        <v>2019</v>
      </c>
      <c r="B74" s="131" t="s">
        <v>45</v>
      </c>
      <c r="C74" s="131" t="s">
        <v>169</v>
      </c>
      <c r="D74" s="131" t="s">
        <v>169</v>
      </c>
      <c r="E74" s="131" t="s">
        <v>169</v>
      </c>
      <c r="F74" s="132">
        <v>2740.9424091765673</v>
      </c>
      <c r="G74" s="131" t="s">
        <v>168</v>
      </c>
    </row>
    <row r="75" spans="1:7" x14ac:dyDescent="0.2">
      <c r="A75" s="131">
        <v>2019</v>
      </c>
      <c r="B75" s="131" t="s">
        <v>47</v>
      </c>
      <c r="C75" s="131" t="s">
        <v>169</v>
      </c>
      <c r="D75" s="131" t="s">
        <v>169</v>
      </c>
      <c r="E75" s="131" t="s">
        <v>169</v>
      </c>
      <c r="F75" s="132">
        <v>2403.6139717601131</v>
      </c>
      <c r="G75" s="131" t="s">
        <v>168</v>
      </c>
    </row>
    <row r="76" spans="1:7" x14ac:dyDescent="0.2">
      <c r="A76" s="131">
        <v>2019</v>
      </c>
      <c r="B76" s="131" t="s">
        <v>48</v>
      </c>
      <c r="C76" s="131" t="s">
        <v>169</v>
      </c>
      <c r="D76" s="131" t="s">
        <v>169</v>
      </c>
      <c r="E76" s="131" t="s">
        <v>169</v>
      </c>
      <c r="F76" s="132">
        <v>337.32843741645422</v>
      </c>
      <c r="G76" s="131" t="s">
        <v>168</v>
      </c>
    </row>
    <row r="77" spans="1:7" x14ac:dyDescent="0.2">
      <c r="A77" s="131">
        <v>2019</v>
      </c>
      <c r="B77" s="131" t="s">
        <v>49</v>
      </c>
      <c r="C77" s="131" t="s">
        <v>169</v>
      </c>
      <c r="D77" s="131" t="s">
        <v>169</v>
      </c>
      <c r="E77" s="131" t="s">
        <v>169</v>
      </c>
      <c r="F77" s="132">
        <v>3946.740471507665</v>
      </c>
      <c r="G77" s="131" t="s">
        <v>168</v>
      </c>
    </row>
    <row r="78" spans="1:7" x14ac:dyDescent="0.2">
      <c r="A78" s="131">
        <v>2019</v>
      </c>
      <c r="B78" s="131" t="s">
        <v>52</v>
      </c>
      <c r="C78" s="131" t="s">
        <v>169</v>
      </c>
      <c r="D78" s="131" t="s">
        <v>169</v>
      </c>
      <c r="E78" s="131" t="s">
        <v>169</v>
      </c>
      <c r="F78" s="132">
        <v>1455.0968428969259</v>
      </c>
      <c r="G78" s="131" t="s">
        <v>168</v>
      </c>
    </row>
    <row r="79" spans="1:7" x14ac:dyDescent="0.2">
      <c r="A79" s="131">
        <v>2019</v>
      </c>
      <c r="B79" s="131" t="s">
        <v>53</v>
      </c>
      <c r="C79" s="131" t="s">
        <v>169</v>
      </c>
      <c r="D79" s="131" t="s">
        <v>169</v>
      </c>
      <c r="E79" s="131" t="s">
        <v>169</v>
      </c>
      <c r="F79" s="132">
        <v>319.7660678700002</v>
      </c>
      <c r="G79" s="131" t="s">
        <v>168</v>
      </c>
    </row>
    <row r="80" spans="1:7" x14ac:dyDescent="0.2">
      <c r="A80" s="131">
        <v>2019</v>
      </c>
      <c r="B80" s="131" t="s">
        <v>56</v>
      </c>
      <c r="C80" s="131" t="s">
        <v>169</v>
      </c>
      <c r="D80" s="131" t="s">
        <v>169</v>
      </c>
      <c r="E80" s="131" t="s">
        <v>169</v>
      </c>
      <c r="F80" s="132">
        <v>796.65069973890036</v>
      </c>
      <c r="G80" s="131" t="s">
        <v>168</v>
      </c>
    </row>
    <row r="81" spans="1:7" x14ac:dyDescent="0.2">
      <c r="A81" s="131">
        <v>2019</v>
      </c>
      <c r="B81" s="131" t="s">
        <v>58</v>
      </c>
      <c r="C81" s="131" t="s">
        <v>169</v>
      </c>
      <c r="D81" s="131" t="s">
        <v>169</v>
      </c>
      <c r="E81" s="131" t="s">
        <v>169</v>
      </c>
      <c r="F81" s="132">
        <v>1375.2268610018386</v>
      </c>
      <c r="G81" s="131" t="s">
        <v>168</v>
      </c>
    </row>
    <row r="82" spans="1:7" x14ac:dyDescent="0.2">
      <c r="A82" s="131">
        <v>2019</v>
      </c>
      <c r="B82" s="131" t="s">
        <v>60</v>
      </c>
      <c r="C82" s="131" t="s">
        <v>169</v>
      </c>
      <c r="D82" s="131" t="s">
        <v>169</v>
      </c>
      <c r="E82" s="131" t="s">
        <v>169</v>
      </c>
      <c r="F82" s="132">
        <v>-505.91067749669583</v>
      </c>
      <c r="G82" s="131" t="s">
        <v>168</v>
      </c>
    </row>
    <row r="83" spans="1:7" x14ac:dyDescent="0.2">
      <c r="A83" s="131">
        <v>2019</v>
      </c>
      <c r="B83" s="131" t="s">
        <v>63</v>
      </c>
      <c r="C83" s="131" t="s">
        <v>169</v>
      </c>
      <c r="D83" s="131" t="s">
        <v>169</v>
      </c>
      <c r="E83" s="131" t="s">
        <v>169</v>
      </c>
      <c r="F83" s="132">
        <v>-113.55555883000001</v>
      </c>
      <c r="G83" s="131" t="s">
        <v>168</v>
      </c>
    </row>
    <row r="84" spans="1:7" x14ac:dyDescent="0.2">
      <c r="A84" s="131">
        <v>2019</v>
      </c>
      <c r="B84" s="131" t="s">
        <v>66</v>
      </c>
      <c r="C84" s="131" t="s">
        <v>169</v>
      </c>
      <c r="D84" s="131" t="s">
        <v>169</v>
      </c>
      <c r="E84" s="131" t="s">
        <v>169</v>
      </c>
      <c r="F84" s="132">
        <v>5743.5279085732327</v>
      </c>
      <c r="G84" s="131" t="s">
        <v>168</v>
      </c>
    </row>
    <row r="85" spans="1:7" x14ac:dyDescent="0.2">
      <c r="A85" s="131">
        <v>2019</v>
      </c>
      <c r="B85" s="131" t="s">
        <v>173</v>
      </c>
      <c r="C85" s="131" t="s">
        <v>169</v>
      </c>
      <c r="D85" s="131" t="s">
        <v>169</v>
      </c>
      <c r="E85" s="131" t="s">
        <v>174</v>
      </c>
      <c r="F85" s="132">
        <v>1641.6005256293261</v>
      </c>
      <c r="G85" s="131" t="s">
        <v>168</v>
      </c>
    </row>
    <row r="86" spans="1:7" x14ac:dyDescent="0.2">
      <c r="A86" s="131">
        <v>2019</v>
      </c>
      <c r="B86" s="131" t="s">
        <v>173</v>
      </c>
      <c r="C86" s="131" t="s">
        <v>169</v>
      </c>
      <c r="D86" s="131" t="s">
        <v>169</v>
      </c>
      <c r="E86" s="131" t="s">
        <v>175</v>
      </c>
      <c r="F86" s="132">
        <v>1586.04893049</v>
      </c>
      <c r="G86" s="131" t="s">
        <v>168</v>
      </c>
    </row>
    <row r="87" spans="1:7" x14ac:dyDescent="0.2">
      <c r="A87" s="131">
        <v>2019</v>
      </c>
      <c r="B87" s="131" t="s">
        <v>173</v>
      </c>
      <c r="C87" s="131" t="s">
        <v>169</v>
      </c>
      <c r="D87" s="131" t="s">
        <v>169</v>
      </c>
      <c r="E87" s="131" t="s">
        <v>176</v>
      </c>
      <c r="F87" s="132">
        <v>1171.7187827209027</v>
      </c>
      <c r="G87" s="131" t="s">
        <v>168</v>
      </c>
    </row>
    <row r="88" spans="1:7" x14ac:dyDescent="0.2">
      <c r="A88" s="131">
        <v>2019</v>
      </c>
      <c r="B88" s="131" t="s">
        <v>173</v>
      </c>
      <c r="C88" s="131" t="s">
        <v>169</v>
      </c>
      <c r="D88" s="131" t="s">
        <v>169</v>
      </c>
      <c r="E88" s="131" t="s">
        <v>177</v>
      </c>
      <c r="F88" s="132">
        <v>1625.7528661399999</v>
      </c>
      <c r="G88" s="131" t="s">
        <v>168</v>
      </c>
    </row>
    <row r="89" spans="1:7" x14ac:dyDescent="0.2">
      <c r="A89" s="131">
        <v>2019</v>
      </c>
      <c r="B89" s="131" t="s">
        <v>173</v>
      </c>
      <c r="C89" s="131" t="s">
        <v>169</v>
      </c>
      <c r="D89" s="131" t="s">
        <v>169</v>
      </c>
      <c r="E89" s="131" t="s">
        <v>178</v>
      </c>
      <c r="F89" s="132">
        <v>308.83268741977128</v>
      </c>
      <c r="G89" s="131" t="s">
        <v>168</v>
      </c>
    </row>
    <row r="90" spans="1:7" x14ac:dyDescent="0.2">
      <c r="A90" s="131">
        <v>2019</v>
      </c>
      <c r="B90" s="131" t="s">
        <v>179</v>
      </c>
      <c r="C90" s="131" t="s">
        <v>169</v>
      </c>
      <c r="D90" s="131" t="s">
        <v>169</v>
      </c>
      <c r="E90" s="131" t="s">
        <v>40</v>
      </c>
      <c r="F90" s="132">
        <v>87.70529787000001</v>
      </c>
      <c r="G90" s="131" t="s">
        <v>168</v>
      </c>
    </row>
    <row r="91" spans="1:7" x14ac:dyDescent="0.2">
      <c r="A91" s="131">
        <v>2019</v>
      </c>
      <c r="B91" s="131" t="s">
        <v>180</v>
      </c>
      <c r="C91" s="131" t="s">
        <v>169</v>
      </c>
      <c r="D91" s="131" t="s">
        <v>169</v>
      </c>
      <c r="E91" s="131" t="s">
        <v>40</v>
      </c>
      <c r="F91" s="132">
        <v>3.0110000000000001</v>
      </c>
      <c r="G91" s="131" t="s">
        <v>168</v>
      </c>
    </row>
    <row r="92" spans="1:7" x14ac:dyDescent="0.2">
      <c r="A92" s="131">
        <v>2019</v>
      </c>
      <c r="B92" s="131" t="s">
        <v>181</v>
      </c>
      <c r="C92" s="131" t="s">
        <v>169</v>
      </c>
      <c r="D92" s="131" t="s">
        <v>169</v>
      </c>
      <c r="E92" s="131" t="s">
        <v>182</v>
      </c>
      <c r="F92" s="132">
        <v>1380.99645504</v>
      </c>
      <c r="G92" s="131" t="s">
        <v>168</v>
      </c>
    </row>
    <row r="93" spans="1:7" x14ac:dyDescent="0.2">
      <c r="A93" s="131">
        <v>2019</v>
      </c>
      <c r="B93" s="131" t="s">
        <v>181</v>
      </c>
      <c r="C93" s="131" t="s">
        <v>169</v>
      </c>
      <c r="D93" s="131" t="s">
        <v>169</v>
      </c>
      <c r="E93" s="131" t="s">
        <v>183</v>
      </c>
      <c r="F93" s="132">
        <v>129.34470221999999</v>
      </c>
      <c r="G93" s="131" t="s">
        <v>168</v>
      </c>
    </row>
    <row r="94" spans="1:7" x14ac:dyDescent="0.2">
      <c r="A94" s="131">
        <v>2019</v>
      </c>
      <c r="B94" s="131" t="s">
        <v>181</v>
      </c>
      <c r="C94" s="131" t="s">
        <v>169</v>
      </c>
      <c r="D94" s="131" t="s">
        <v>169</v>
      </c>
      <c r="E94" s="131" t="s">
        <v>184</v>
      </c>
      <c r="F94" s="132">
        <v>175.10541454</v>
      </c>
      <c r="G94" s="131" t="s">
        <v>168</v>
      </c>
    </row>
    <row r="95" spans="1:7" x14ac:dyDescent="0.2">
      <c r="A95" s="131">
        <v>2019</v>
      </c>
      <c r="B95" s="131" t="s">
        <v>181</v>
      </c>
      <c r="C95" s="131" t="s">
        <v>169</v>
      </c>
      <c r="D95" s="131" t="s">
        <v>169</v>
      </c>
      <c r="E95" s="131" t="s">
        <v>185</v>
      </c>
      <c r="F95" s="132">
        <v>244.27944570000005</v>
      </c>
      <c r="G95" s="131" t="s">
        <v>168</v>
      </c>
    </row>
    <row r="96" spans="1:7" x14ac:dyDescent="0.2">
      <c r="A96" s="131">
        <v>2019</v>
      </c>
      <c r="B96" s="131" t="s">
        <v>186</v>
      </c>
      <c r="C96" s="131" t="s">
        <v>169</v>
      </c>
      <c r="D96" s="131" t="s">
        <v>169</v>
      </c>
      <c r="E96" s="131" t="s">
        <v>146</v>
      </c>
      <c r="F96" s="132">
        <v>2.492</v>
      </c>
      <c r="G96" s="131" t="s">
        <v>168</v>
      </c>
    </row>
    <row r="97" spans="1:7" x14ac:dyDescent="0.2">
      <c r="A97" s="131">
        <v>2019</v>
      </c>
      <c r="B97" s="131" t="s">
        <v>187</v>
      </c>
      <c r="C97" s="131" t="s">
        <v>169</v>
      </c>
      <c r="D97" s="131" t="s">
        <v>169</v>
      </c>
      <c r="E97" s="131" t="s">
        <v>148</v>
      </c>
      <c r="F97" s="132">
        <v>3.9424872099999999</v>
      </c>
      <c r="G97" s="131" t="s">
        <v>168</v>
      </c>
    </row>
    <row r="98" spans="1:7" x14ac:dyDescent="0.2">
      <c r="A98" s="131">
        <v>2019</v>
      </c>
      <c r="B98" s="131" t="s">
        <v>188</v>
      </c>
      <c r="C98" s="131" t="s">
        <v>169</v>
      </c>
      <c r="D98" s="131" t="s">
        <v>169</v>
      </c>
      <c r="E98" s="131" t="s">
        <v>189</v>
      </c>
      <c r="F98" s="132">
        <v>190.38725606</v>
      </c>
      <c r="G98" s="131" t="s">
        <v>168</v>
      </c>
    </row>
    <row r="99" spans="1:7" x14ac:dyDescent="0.2">
      <c r="A99" s="131">
        <v>2019</v>
      </c>
      <c r="B99" s="131" t="s">
        <v>188</v>
      </c>
      <c r="C99" s="131" t="s">
        <v>169</v>
      </c>
      <c r="D99" s="131" t="s">
        <v>169</v>
      </c>
      <c r="E99" s="131" t="s">
        <v>190</v>
      </c>
      <c r="F99" s="132">
        <v>820.64052488999994</v>
      </c>
      <c r="G99" s="131" t="s">
        <v>168</v>
      </c>
    </row>
    <row r="100" spans="1:7" x14ac:dyDescent="0.2">
      <c r="A100" s="131">
        <v>2019</v>
      </c>
      <c r="B100" s="131" t="s">
        <v>77</v>
      </c>
      <c r="C100" s="131" t="s">
        <v>169</v>
      </c>
      <c r="D100" s="131" t="s">
        <v>169</v>
      </c>
      <c r="E100" s="131" t="s">
        <v>191</v>
      </c>
      <c r="F100" s="132">
        <v>2772.8843187000011</v>
      </c>
      <c r="G100" s="131" t="s">
        <v>168</v>
      </c>
    </row>
    <row r="101" spans="1:7" x14ac:dyDescent="0.2">
      <c r="A101" s="131">
        <v>2019</v>
      </c>
      <c r="B101" s="131" t="s">
        <v>78</v>
      </c>
      <c r="C101" s="131" t="s">
        <v>169</v>
      </c>
      <c r="D101" s="131" t="s">
        <v>169</v>
      </c>
      <c r="E101" s="131" t="s">
        <v>192</v>
      </c>
      <c r="F101" s="132">
        <v>471.31836440859092</v>
      </c>
      <c r="G101" s="131" t="s">
        <v>168</v>
      </c>
    </row>
    <row r="102" spans="1:7" x14ac:dyDescent="0.2">
      <c r="A102" s="131">
        <v>2019</v>
      </c>
      <c r="B102" s="131" t="s">
        <v>193</v>
      </c>
      <c r="C102" s="131" t="s">
        <v>169</v>
      </c>
      <c r="D102" s="131" t="s">
        <v>169</v>
      </c>
      <c r="E102" s="131" t="s">
        <v>169</v>
      </c>
      <c r="F102" s="132">
        <v>137.32781249999999</v>
      </c>
      <c r="G102" s="131" t="s">
        <v>168</v>
      </c>
    </row>
    <row r="103" spans="1:7" x14ac:dyDescent="0.2">
      <c r="A103" s="131">
        <v>2019</v>
      </c>
      <c r="B103" s="131" t="s">
        <v>194</v>
      </c>
      <c r="C103" s="131" t="s">
        <v>169</v>
      </c>
      <c r="D103" s="131" t="s">
        <v>169</v>
      </c>
      <c r="E103" s="131" t="s">
        <v>195</v>
      </c>
      <c r="F103" s="132">
        <v>622.26593807999996</v>
      </c>
      <c r="G103" s="131" t="s">
        <v>168</v>
      </c>
    </row>
    <row r="104" spans="1:7" x14ac:dyDescent="0.2">
      <c r="A104" s="131">
        <v>2019</v>
      </c>
      <c r="B104" s="131" t="s">
        <v>194</v>
      </c>
      <c r="C104" s="131" t="s">
        <v>169</v>
      </c>
      <c r="D104" s="131" t="s">
        <v>169</v>
      </c>
      <c r="E104" s="131" t="s">
        <v>196</v>
      </c>
      <c r="F104" s="132">
        <v>11.940030910000001</v>
      </c>
      <c r="G104" s="131" t="s">
        <v>168</v>
      </c>
    </row>
    <row r="105" spans="1:7" x14ac:dyDescent="0.2">
      <c r="A105" s="131">
        <v>2019</v>
      </c>
      <c r="B105" s="131" t="s">
        <v>88</v>
      </c>
      <c r="C105" s="131" t="s">
        <v>169</v>
      </c>
      <c r="D105" s="131" t="s">
        <v>169</v>
      </c>
      <c r="E105" s="131" t="s">
        <v>169</v>
      </c>
      <c r="F105" s="132">
        <v>3424.9502740771213</v>
      </c>
      <c r="G105" s="131" t="s">
        <v>168</v>
      </c>
    </row>
    <row r="106" spans="1:7" x14ac:dyDescent="0.2">
      <c r="A106" s="131">
        <v>2019</v>
      </c>
      <c r="B106" s="131" t="s">
        <v>90</v>
      </c>
      <c r="C106" s="131" t="s">
        <v>169</v>
      </c>
      <c r="D106" s="131" t="s">
        <v>169</v>
      </c>
      <c r="E106" s="131" t="s">
        <v>169</v>
      </c>
      <c r="F106" s="132">
        <v>242.68597488</v>
      </c>
      <c r="G106" s="131" t="s">
        <v>168</v>
      </c>
    </row>
    <row r="107" spans="1:7" x14ac:dyDescent="0.2">
      <c r="A107" s="131">
        <v>2019</v>
      </c>
      <c r="B107" s="131" t="s">
        <v>37</v>
      </c>
      <c r="C107" s="131" t="s">
        <v>169</v>
      </c>
      <c r="D107" s="131" t="s">
        <v>169</v>
      </c>
      <c r="E107" s="131" t="s">
        <v>169</v>
      </c>
      <c r="F107" s="132">
        <v>35453.303693988128</v>
      </c>
      <c r="G107" s="131" t="s">
        <v>168</v>
      </c>
    </row>
    <row r="108" spans="1:7" x14ac:dyDescent="0.2">
      <c r="A108" s="131">
        <v>2019</v>
      </c>
      <c r="B108" s="131" t="s">
        <v>41</v>
      </c>
      <c r="C108" s="131" t="s">
        <v>169</v>
      </c>
      <c r="D108" s="131" t="s">
        <v>169</v>
      </c>
      <c r="E108" s="131" t="s">
        <v>169</v>
      </c>
      <c r="F108" s="132">
        <v>7762.8042972919484</v>
      </c>
      <c r="G108" s="131" t="s">
        <v>168</v>
      </c>
    </row>
    <row r="109" spans="1:7" x14ac:dyDescent="0.2">
      <c r="A109" s="131">
        <v>2019</v>
      </c>
      <c r="B109" s="131" t="s">
        <v>38</v>
      </c>
      <c r="C109" s="131" t="s">
        <v>169</v>
      </c>
      <c r="D109" s="131" t="s">
        <v>169</v>
      </c>
      <c r="E109" s="131" t="s">
        <v>169</v>
      </c>
      <c r="F109" s="132">
        <v>39120.939942945246</v>
      </c>
      <c r="G109" s="131" t="s">
        <v>168</v>
      </c>
    </row>
    <row r="110" spans="1:7" x14ac:dyDescent="0.2">
      <c r="A110" s="131">
        <v>2019</v>
      </c>
      <c r="B110" s="131" t="s">
        <v>44</v>
      </c>
      <c r="C110" s="131" t="s">
        <v>169</v>
      </c>
      <c r="D110" s="131" t="s">
        <v>169</v>
      </c>
      <c r="E110" s="131" t="s">
        <v>169</v>
      </c>
      <c r="F110" s="132">
        <v>4095.1680483348268</v>
      </c>
      <c r="G110" s="131" t="s">
        <v>168</v>
      </c>
    </row>
    <row r="111" spans="1:7" x14ac:dyDescent="0.2">
      <c r="A111" s="131">
        <v>2019</v>
      </c>
      <c r="B111" s="131" t="s">
        <v>110</v>
      </c>
      <c r="C111" s="131" t="s">
        <v>169</v>
      </c>
      <c r="D111" s="131" t="s">
        <v>169</v>
      </c>
      <c r="E111" s="131" t="s">
        <v>169</v>
      </c>
      <c r="F111" s="132">
        <v>21524.03848697236</v>
      </c>
      <c r="G111" s="131" t="s">
        <v>168</v>
      </c>
    </row>
    <row r="112" spans="1:7" x14ac:dyDescent="0.2">
      <c r="A112" s="131">
        <v>2019</v>
      </c>
      <c r="B112" s="131" t="s">
        <v>112</v>
      </c>
      <c r="C112" s="131" t="s">
        <v>169</v>
      </c>
      <c r="D112" s="131" t="s">
        <v>169</v>
      </c>
      <c r="E112" s="131" t="s">
        <v>169</v>
      </c>
      <c r="F112" s="132">
        <v>3823.4094191565378</v>
      </c>
      <c r="G112" s="131" t="s">
        <v>168</v>
      </c>
    </row>
    <row r="113" spans="1:7" x14ac:dyDescent="0.2">
      <c r="A113" s="131">
        <v>2019</v>
      </c>
      <c r="B113" s="131" t="s">
        <v>116</v>
      </c>
      <c r="C113" s="131" t="s">
        <v>169</v>
      </c>
      <c r="D113" s="131" t="s">
        <v>169</v>
      </c>
      <c r="E113" s="131" t="s">
        <v>169</v>
      </c>
      <c r="F113" s="132">
        <v>233.56313929531805</v>
      </c>
      <c r="G113" s="131" t="s">
        <v>168</v>
      </c>
    </row>
    <row r="114" spans="1:7" x14ac:dyDescent="0.2">
      <c r="A114" s="131">
        <v>2019</v>
      </c>
      <c r="B114" s="131" t="s">
        <v>143</v>
      </c>
      <c r="C114" s="131" t="s">
        <v>169</v>
      </c>
      <c r="D114" s="131" t="s">
        <v>169</v>
      </c>
      <c r="E114" s="131" t="s">
        <v>169</v>
      </c>
      <c r="F114" s="132">
        <v>269.71803465598873</v>
      </c>
      <c r="G114" s="131" t="s">
        <v>168</v>
      </c>
    </row>
    <row r="115" spans="1:7" x14ac:dyDescent="0.2">
      <c r="A115" s="131">
        <v>2019</v>
      </c>
      <c r="B115" s="131" t="s">
        <v>114</v>
      </c>
      <c r="C115" s="131" t="s">
        <v>169</v>
      </c>
      <c r="D115" s="131" t="s">
        <v>169</v>
      </c>
      <c r="E115" s="131" t="s">
        <v>169</v>
      </c>
      <c r="F115" s="132">
        <v>22.118534930000003</v>
      </c>
      <c r="G115" s="131" t="s">
        <v>168</v>
      </c>
    </row>
    <row r="116" spans="1:7" x14ac:dyDescent="0.2">
      <c r="A116" s="131">
        <v>2020</v>
      </c>
      <c r="B116" s="131" t="s">
        <v>3</v>
      </c>
      <c r="C116" s="131" t="s">
        <v>169</v>
      </c>
      <c r="D116" s="131" t="s">
        <v>169</v>
      </c>
      <c r="E116" s="131" t="s">
        <v>169</v>
      </c>
      <c r="F116" s="132">
        <v>82260.575987955774</v>
      </c>
      <c r="G116" s="131" t="s">
        <v>168</v>
      </c>
    </row>
    <row r="117" spans="1:7" x14ac:dyDescent="0.2">
      <c r="A117" s="131">
        <v>2020</v>
      </c>
      <c r="B117" s="131" t="s">
        <v>11</v>
      </c>
      <c r="C117" s="131" t="s">
        <v>169</v>
      </c>
      <c r="D117" s="131" t="s">
        <v>169</v>
      </c>
      <c r="E117" s="131" t="s">
        <v>169</v>
      </c>
      <c r="F117" s="132">
        <v>1739.7232271300004</v>
      </c>
      <c r="G117" s="131" t="s">
        <v>168</v>
      </c>
    </row>
    <row r="118" spans="1:7" x14ac:dyDescent="0.2">
      <c r="A118" s="131">
        <v>2020</v>
      </c>
      <c r="B118" s="131" t="s">
        <v>15</v>
      </c>
      <c r="C118" s="131" t="s">
        <v>169</v>
      </c>
      <c r="D118" s="131" t="s">
        <v>169</v>
      </c>
      <c r="E118" s="131" t="s">
        <v>169</v>
      </c>
      <c r="F118" s="132">
        <v>-316.88702409000001</v>
      </c>
      <c r="G118" s="131" t="s">
        <v>168</v>
      </c>
    </row>
    <row r="119" spans="1:7" x14ac:dyDescent="0.2">
      <c r="A119" s="131">
        <v>2020</v>
      </c>
      <c r="B119" s="131" t="s">
        <v>17</v>
      </c>
      <c r="C119" s="131" t="s">
        <v>169</v>
      </c>
      <c r="D119" s="131" t="s">
        <v>169</v>
      </c>
      <c r="E119" s="131" t="s">
        <v>169</v>
      </c>
      <c r="F119" s="132">
        <v>18505.270156145267</v>
      </c>
      <c r="G119" s="131" t="s">
        <v>168</v>
      </c>
    </row>
    <row r="120" spans="1:7" x14ac:dyDescent="0.2">
      <c r="A120" s="131">
        <v>2020</v>
      </c>
      <c r="B120" s="131" t="s">
        <v>21</v>
      </c>
      <c r="C120" s="131" t="s">
        <v>169</v>
      </c>
      <c r="D120" s="131" t="s">
        <v>169</v>
      </c>
      <c r="E120" s="131" t="s">
        <v>169</v>
      </c>
      <c r="F120" s="132">
        <v>15331.52705126189</v>
      </c>
      <c r="G120" s="131" t="s">
        <v>168</v>
      </c>
    </row>
    <row r="121" spans="1:7" x14ac:dyDescent="0.2">
      <c r="A121" s="131">
        <v>2020</v>
      </c>
      <c r="B121" s="131" t="s">
        <v>25</v>
      </c>
      <c r="C121" s="131" t="s">
        <v>169</v>
      </c>
      <c r="D121" s="131" t="s">
        <v>169</v>
      </c>
      <c r="E121" s="131" t="s">
        <v>169</v>
      </c>
      <c r="F121" s="132">
        <v>3173.7431048833755</v>
      </c>
      <c r="G121" s="131" t="s">
        <v>168</v>
      </c>
    </row>
    <row r="122" spans="1:7" x14ac:dyDescent="0.2">
      <c r="A122" s="131">
        <v>2020</v>
      </c>
      <c r="B122" s="131" t="s">
        <v>5</v>
      </c>
      <c r="C122" s="131" t="s">
        <v>169</v>
      </c>
      <c r="D122" s="131" t="s">
        <v>169</v>
      </c>
      <c r="E122" s="131" t="s">
        <v>169</v>
      </c>
      <c r="F122" s="132">
        <v>26623.565669463074</v>
      </c>
      <c r="G122" s="131" t="s">
        <v>168</v>
      </c>
    </row>
    <row r="123" spans="1:7" x14ac:dyDescent="0.2">
      <c r="A123" s="131">
        <v>2020</v>
      </c>
      <c r="B123" s="131" t="s">
        <v>9</v>
      </c>
      <c r="C123" s="131" t="s">
        <v>169</v>
      </c>
      <c r="D123" s="131" t="s">
        <v>169</v>
      </c>
      <c r="E123" s="131" t="s">
        <v>169</v>
      </c>
      <c r="F123" s="132">
        <v>32792.298976232982</v>
      </c>
      <c r="G123" s="131" t="s">
        <v>168</v>
      </c>
    </row>
    <row r="124" spans="1:7" x14ac:dyDescent="0.2">
      <c r="A124" s="131">
        <v>2020</v>
      </c>
      <c r="B124" s="131" t="s">
        <v>10</v>
      </c>
      <c r="C124" s="131" t="s">
        <v>169</v>
      </c>
      <c r="D124" s="131" t="s">
        <v>169</v>
      </c>
      <c r="E124" s="131" t="s">
        <v>169</v>
      </c>
      <c r="F124" s="132">
        <v>8409.269218403093</v>
      </c>
      <c r="G124" s="131" t="s">
        <v>168</v>
      </c>
    </row>
    <row r="125" spans="1:7" x14ac:dyDescent="0.2">
      <c r="A125" s="131">
        <v>2020</v>
      </c>
      <c r="B125" s="131" t="s">
        <v>13</v>
      </c>
      <c r="C125" s="131" t="s">
        <v>169</v>
      </c>
      <c r="D125" s="131" t="s">
        <v>169</v>
      </c>
      <c r="E125" s="131" t="s">
        <v>169</v>
      </c>
      <c r="F125" s="132">
        <v>13503.338576505523</v>
      </c>
      <c r="G125" s="131" t="s">
        <v>168</v>
      </c>
    </row>
    <row r="126" spans="1:7" x14ac:dyDescent="0.2">
      <c r="A126" s="131">
        <v>2020</v>
      </c>
      <c r="B126" s="131" t="s">
        <v>19</v>
      </c>
      <c r="C126" s="131" t="s">
        <v>169</v>
      </c>
      <c r="D126" s="131" t="s">
        <v>169</v>
      </c>
      <c r="E126" s="131" t="s">
        <v>169</v>
      </c>
      <c r="F126" s="132">
        <v>165.12386537041169</v>
      </c>
      <c r="G126" s="131" t="s">
        <v>168</v>
      </c>
    </row>
    <row r="127" spans="1:7" x14ac:dyDescent="0.2">
      <c r="A127" s="131">
        <v>2020</v>
      </c>
      <c r="B127" s="131" t="s">
        <v>23</v>
      </c>
      <c r="C127" s="131" t="s">
        <v>169</v>
      </c>
      <c r="D127" s="131" t="s">
        <v>169</v>
      </c>
      <c r="E127" s="131" t="s">
        <v>169</v>
      </c>
      <c r="F127" s="132">
        <v>20695.086041165534</v>
      </c>
      <c r="G127" s="131" t="s">
        <v>168</v>
      </c>
    </row>
    <row r="128" spans="1:7" x14ac:dyDescent="0.2">
      <c r="A128" s="131">
        <v>2020</v>
      </c>
      <c r="B128" s="131" t="s">
        <v>27</v>
      </c>
      <c r="C128" s="131" t="s">
        <v>169</v>
      </c>
      <c r="D128" s="131" t="s">
        <v>169</v>
      </c>
      <c r="E128" s="131" t="s">
        <v>169</v>
      </c>
      <c r="F128" s="132">
        <v>12045.79690334999</v>
      </c>
      <c r="G128" s="131" t="s">
        <v>168</v>
      </c>
    </row>
    <row r="129" spans="1:7" x14ac:dyDescent="0.2">
      <c r="A129" s="131">
        <v>2020</v>
      </c>
      <c r="B129" s="131" t="s">
        <v>29</v>
      </c>
      <c r="C129" s="131" t="s">
        <v>169</v>
      </c>
      <c r="D129" s="131" t="s">
        <v>169</v>
      </c>
      <c r="E129" s="131" t="s">
        <v>169</v>
      </c>
      <c r="F129" s="132">
        <v>8649.2891378155473</v>
      </c>
      <c r="G129" s="131" t="s">
        <v>168</v>
      </c>
    </row>
    <row r="130" spans="1:7" x14ac:dyDescent="0.2">
      <c r="A130" s="131">
        <v>2020</v>
      </c>
      <c r="B130" s="131" t="s">
        <v>42</v>
      </c>
      <c r="C130" s="131" t="s">
        <v>169</v>
      </c>
      <c r="D130" s="131" t="s">
        <v>169</v>
      </c>
      <c r="E130" s="131" t="s">
        <v>169</v>
      </c>
      <c r="F130" s="132">
        <v>14069.623381217838</v>
      </c>
      <c r="G130" s="131" t="s">
        <v>168</v>
      </c>
    </row>
    <row r="131" spans="1:7" x14ac:dyDescent="0.2">
      <c r="A131" s="131">
        <v>2020</v>
      </c>
      <c r="B131" s="131" t="s">
        <v>45</v>
      </c>
      <c r="C131" s="131" t="s">
        <v>169</v>
      </c>
      <c r="D131" s="131" t="s">
        <v>169</v>
      </c>
      <c r="E131" s="131" t="s">
        <v>169</v>
      </c>
      <c r="F131" s="132">
        <v>2091.9993609876665</v>
      </c>
      <c r="G131" s="131" t="s">
        <v>168</v>
      </c>
    </row>
    <row r="132" spans="1:7" x14ac:dyDescent="0.2">
      <c r="A132" s="131">
        <v>2020</v>
      </c>
      <c r="B132" s="131" t="s">
        <v>47</v>
      </c>
      <c r="C132" s="131" t="s">
        <v>169</v>
      </c>
      <c r="D132" s="131" t="s">
        <v>169</v>
      </c>
      <c r="E132" s="131" t="s">
        <v>169</v>
      </c>
      <c r="F132" s="132">
        <v>1857.973062701356</v>
      </c>
      <c r="G132" s="131" t="s">
        <v>168</v>
      </c>
    </row>
    <row r="133" spans="1:7" x14ac:dyDescent="0.2">
      <c r="A133" s="131">
        <v>2020</v>
      </c>
      <c r="B133" s="131" t="s">
        <v>48</v>
      </c>
      <c r="C133" s="131" t="s">
        <v>169</v>
      </c>
      <c r="D133" s="131" t="s">
        <v>169</v>
      </c>
      <c r="E133" s="131" t="s">
        <v>169</v>
      </c>
      <c r="F133" s="132">
        <v>234.02629828631055</v>
      </c>
      <c r="G133" s="131" t="s">
        <v>168</v>
      </c>
    </row>
    <row r="134" spans="1:7" x14ac:dyDescent="0.2">
      <c r="A134" s="131">
        <v>2020</v>
      </c>
      <c r="B134" s="131" t="s">
        <v>49</v>
      </c>
      <c r="C134" s="131" t="s">
        <v>169</v>
      </c>
      <c r="D134" s="131" t="s">
        <v>169</v>
      </c>
      <c r="E134" s="131" t="s">
        <v>169</v>
      </c>
      <c r="F134" s="132">
        <v>2902.08907951728</v>
      </c>
      <c r="G134" s="131" t="s">
        <v>168</v>
      </c>
    </row>
    <row r="135" spans="1:7" x14ac:dyDescent="0.2">
      <c r="A135" s="131">
        <v>2020</v>
      </c>
      <c r="B135" s="131" t="s">
        <v>52</v>
      </c>
      <c r="C135" s="131" t="s">
        <v>169</v>
      </c>
      <c r="D135" s="131" t="s">
        <v>169</v>
      </c>
      <c r="E135" s="131" t="s">
        <v>169</v>
      </c>
      <c r="F135" s="132">
        <v>976.41361200000006</v>
      </c>
      <c r="G135" s="131" t="s">
        <v>168</v>
      </c>
    </row>
    <row r="136" spans="1:7" x14ac:dyDescent="0.2">
      <c r="A136" s="131">
        <v>2020</v>
      </c>
      <c r="B136" s="131" t="s">
        <v>53</v>
      </c>
      <c r="C136" s="131" t="s">
        <v>169</v>
      </c>
      <c r="D136" s="131" t="s">
        <v>169</v>
      </c>
      <c r="E136" s="131" t="s">
        <v>169</v>
      </c>
      <c r="F136" s="132">
        <v>216.81917352000002</v>
      </c>
      <c r="G136" s="131" t="s">
        <v>168</v>
      </c>
    </row>
    <row r="137" spans="1:7" x14ac:dyDescent="0.2">
      <c r="A137" s="131">
        <v>2020</v>
      </c>
      <c r="B137" s="131" t="s">
        <v>56</v>
      </c>
      <c r="C137" s="131" t="s">
        <v>169</v>
      </c>
      <c r="D137" s="131" t="s">
        <v>169</v>
      </c>
      <c r="E137" s="131" t="s">
        <v>169</v>
      </c>
      <c r="F137" s="132">
        <v>546.49044161000006</v>
      </c>
      <c r="G137" s="131" t="s">
        <v>168</v>
      </c>
    </row>
    <row r="138" spans="1:7" x14ac:dyDescent="0.2">
      <c r="A138" s="131">
        <v>2020</v>
      </c>
      <c r="B138" s="131" t="s">
        <v>58</v>
      </c>
      <c r="C138" s="131" t="s">
        <v>169</v>
      </c>
      <c r="D138" s="131" t="s">
        <v>169</v>
      </c>
      <c r="E138" s="131" t="s">
        <v>169</v>
      </c>
      <c r="F138" s="132">
        <v>1162.36585238728</v>
      </c>
      <c r="G138" s="131" t="s">
        <v>168</v>
      </c>
    </row>
    <row r="139" spans="1:7" x14ac:dyDescent="0.2">
      <c r="A139" s="131">
        <v>2020</v>
      </c>
      <c r="B139" s="131" t="s">
        <v>60</v>
      </c>
      <c r="C139" s="131" t="s">
        <v>169</v>
      </c>
      <c r="D139" s="131" t="s">
        <v>169</v>
      </c>
      <c r="E139" s="131" t="s">
        <v>169</v>
      </c>
      <c r="F139" s="132">
        <v>-423.49483533</v>
      </c>
      <c r="G139" s="131" t="s">
        <v>168</v>
      </c>
    </row>
    <row r="140" spans="1:7" x14ac:dyDescent="0.2">
      <c r="A140" s="131">
        <v>2020</v>
      </c>
      <c r="B140" s="131" t="s">
        <v>63</v>
      </c>
      <c r="C140" s="131" t="s">
        <v>169</v>
      </c>
      <c r="D140" s="131" t="s">
        <v>169</v>
      </c>
      <c r="E140" s="131" t="s">
        <v>169</v>
      </c>
      <c r="F140" s="132">
        <v>-106.60781123999999</v>
      </c>
      <c r="G140" s="131" t="s">
        <v>168</v>
      </c>
    </row>
    <row r="141" spans="1:7" x14ac:dyDescent="0.2">
      <c r="A141" s="131">
        <v>2020</v>
      </c>
      <c r="B141" s="131" t="s">
        <v>66</v>
      </c>
      <c r="C141" s="131" t="s">
        <v>169</v>
      </c>
      <c r="D141" s="131" t="s">
        <v>169</v>
      </c>
      <c r="E141" s="131" t="s">
        <v>169</v>
      </c>
      <c r="F141" s="132">
        <v>4326.7442688480423</v>
      </c>
      <c r="G141" s="131" t="s">
        <v>168</v>
      </c>
    </row>
    <row r="142" spans="1:7" x14ac:dyDescent="0.2">
      <c r="A142" s="131">
        <v>2020</v>
      </c>
      <c r="B142" s="131" t="s">
        <v>173</v>
      </c>
      <c r="C142" s="131" t="s">
        <v>169</v>
      </c>
      <c r="D142" s="131" t="s">
        <v>169</v>
      </c>
      <c r="E142" s="131" t="s">
        <v>174</v>
      </c>
      <c r="F142" s="132">
        <v>1311.2668959964585</v>
      </c>
      <c r="G142" s="131" t="s">
        <v>168</v>
      </c>
    </row>
    <row r="143" spans="1:7" x14ac:dyDescent="0.2">
      <c r="A143" s="131">
        <v>2020</v>
      </c>
      <c r="B143" s="131" t="s">
        <v>173</v>
      </c>
      <c r="C143" s="131" t="s">
        <v>169</v>
      </c>
      <c r="D143" s="131" t="s">
        <v>169</v>
      </c>
      <c r="E143" s="131" t="s">
        <v>175</v>
      </c>
      <c r="F143" s="132">
        <v>1034.4240843100001</v>
      </c>
      <c r="G143" s="131" t="s">
        <v>168</v>
      </c>
    </row>
    <row r="144" spans="1:7" x14ac:dyDescent="0.2">
      <c r="A144" s="131">
        <v>2020</v>
      </c>
      <c r="B144" s="131" t="s">
        <v>173</v>
      </c>
      <c r="C144" s="131" t="s">
        <v>169</v>
      </c>
      <c r="D144" s="131" t="s">
        <v>169</v>
      </c>
      <c r="E144" s="131" t="s">
        <v>176</v>
      </c>
      <c r="F144" s="132">
        <v>1404.2875978038282</v>
      </c>
      <c r="G144" s="131" t="s">
        <v>168</v>
      </c>
    </row>
    <row r="145" spans="1:7" x14ac:dyDescent="0.2">
      <c r="A145" s="131">
        <v>2020</v>
      </c>
      <c r="B145" s="131" t="s">
        <v>173</v>
      </c>
      <c r="C145" s="131" t="s">
        <v>169</v>
      </c>
      <c r="D145" s="131" t="s">
        <v>169</v>
      </c>
      <c r="E145" s="131" t="s">
        <v>177</v>
      </c>
      <c r="F145" s="132">
        <v>-711.92522826000004</v>
      </c>
      <c r="G145" s="131" t="s">
        <v>168</v>
      </c>
    </row>
    <row r="146" spans="1:7" x14ac:dyDescent="0.2">
      <c r="A146" s="131">
        <v>2020</v>
      </c>
      <c r="B146" s="131" t="s">
        <v>173</v>
      </c>
      <c r="C146" s="131" t="s">
        <v>169</v>
      </c>
      <c r="D146" s="131" t="s">
        <v>169</v>
      </c>
      <c r="E146" s="131" t="s">
        <v>178</v>
      </c>
      <c r="F146" s="132">
        <v>140.34473637971297</v>
      </c>
      <c r="G146" s="131" t="s">
        <v>168</v>
      </c>
    </row>
    <row r="147" spans="1:7" x14ac:dyDescent="0.2">
      <c r="A147" s="131">
        <v>2020</v>
      </c>
      <c r="B147" s="131" t="s">
        <v>179</v>
      </c>
      <c r="C147" s="131" t="s">
        <v>169</v>
      </c>
      <c r="D147" s="131" t="s">
        <v>169</v>
      </c>
      <c r="E147" s="131" t="s">
        <v>40</v>
      </c>
      <c r="F147" s="132">
        <v>57.467236460000002</v>
      </c>
      <c r="G147" s="131" t="s">
        <v>168</v>
      </c>
    </row>
    <row r="148" spans="1:7" x14ac:dyDescent="0.2">
      <c r="A148" s="131">
        <v>2020</v>
      </c>
      <c r="B148" s="131" t="s">
        <v>180</v>
      </c>
      <c r="C148" s="131" t="s">
        <v>169</v>
      </c>
      <c r="D148" s="131" t="s">
        <v>169</v>
      </c>
      <c r="E148" s="131" t="s">
        <v>40</v>
      </c>
      <c r="F148" s="132">
        <v>2.5520299999999998</v>
      </c>
      <c r="G148" s="131" t="s">
        <v>168</v>
      </c>
    </row>
    <row r="149" spans="1:7" x14ac:dyDescent="0.2">
      <c r="A149" s="131">
        <v>2020</v>
      </c>
      <c r="B149" s="131" t="s">
        <v>181</v>
      </c>
      <c r="C149" s="131" t="s">
        <v>169</v>
      </c>
      <c r="D149" s="131" t="s">
        <v>169</v>
      </c>
      <c r="E149" s="131" t="s">
        <v>182</v>
      </c>
      <c r="F149" s="132">
        <v>1024.74994861</v>
      </c>
      <c r="G149" s="131" t="s">
        <v>168</v>
      </c>
    </row>
    <row r="150" spans="1:7" x14ac:dyDescent="0.2">
      <c r="A150" s="131">
        <v>2020</v>
      </c>
      <c r="B150" s="131" t="s">
        <v>181</v>
      </c>
      <c r="C150" s="131" t="s">
        <v>169</v>
      </c>
      <c r="D150" s="131" t="s">
        <v>169</v>
      </c>
      <c r="E150" s="131" t="s">
        <v>183</v>
      </c>
      <c r="F150" s="132">
        <v>133.32746564000001</v>
      </c>
      <c r="G150" s="131" t="s">
        <v>168</v>
      </c>
    </row>
    <row r="151" spans="1:7" x14ac:dyDescent="0.2">
      <c r="A151" s="131">
        <v>2020</v>
      </c>
      <c r="B151" s="131" t="s">
        <v>181</v>
      </c>
      <c r="C151" s="131" t="s">
        <v>169</v>
      </c>
      <c r="D151" s="131" t="s">
        <v>169</v>
      </c>
      <c r="E151" s="131" t="s">
        <v>184</v>
      </c>
      <c r="F151" s="132">
        <v>60.62056986999999</v>
      </c>
      <c r="G151" s="131" t="s">
        <v>168</v>
      </c>
    </row>
    <row r="152" spans="1:7" x14ac:dyDescent="0.2">
      <c r="A152" s="131">
        <v>2020</v>
      </c>
      <c r="B152" s="131" t="s">
        <v>181</v>
      </c>
      <c r="C152" s="131" t="s">
        <v>169</v>
      </c>
      <c r="D152" s="131" t="s">
        <v>169</v>
      </c>
      <c r="E152" s="131" t="s">
        <v>185</v>
      </c>
      <c r="F152" s="132">
        <v>150.02951317</v>
      </c>
      <c r="G152" s="131" t="s">
        <v>168</v>
      </c>
    </row>
    <row r="153" spans="1:7" x14ac:dyDescent="0.2">
      <c r="A153" s="131">
        <v>2020</v>
      </c>
      <c r="B153" s="131" t="s">
        <v>186</v>
      </c>
      <c r="C153" s="131" t="s">
        <v>169</v>
      </c>
      <c r="D153" s="131" t="s">
        <v>169</v>
      </c>
      <c r="E153" s="131" t="s">
        <v>146</v>
      </c>
      <c r="F153" s="132">
        <v>1.8929999999999998</v>
      </c>
      <c r="G153" s="131" t="s">
        <v>168</v>
      </c>
    </row>
    <row r="154" spans="1:7" x14ac:dyDescent="0.2">
      <c r="A154" s="131">
        <v>2020</v>
      </c>
      <c r="B154" s="131" t="s">
        <v>187</v>
      </c>
      <c r="C154" s="131" t="s">
        <v>169</v>
      </c>
      <c r="D154" s="131" t="s">
        <v>169</v>
      </c>
      <c r="E154" s="131" t="s">
        <v>148</v>
      </c>
      <c r="F154" s="132">
        <v>3.7883994400000001</v>
      </c>
      <c r="G154" s="131" t="s">
        <v>168</v>
      </c>
    </row>
    <row r="155" spans="1:7" x14ac:dyDescent="0.2">
      <c r="A155" s="131">
        <v>2020</v>
      </c>
      <c r="B155" s="131" t="s">
        <v>188</v>
      </c>
      <c r="C155" s="131" t="s">
        <v>169</v>
      </c>
      <c r="D155" s="131" t="s">
        <v>169</v>
      </c>
      <c r="E155" s="131" t="s">
        <v>189</v>
      </c>
      <c r="F155" s="132">
        <v>112.51077238778525</v>
      </c>
      <c r="G155" s="131" t="s">
        <v>168</v>
      </c>
    </row>
    <row r="156" spans="1:7" x14ac:dyDescent="0.2">
      <c r="A156" s="131">
        <v>2020</v>
      </c>
      <c r="B156" s="131" t="s">
        <v>188</v>
      </c>
      <c r="C156" s="131" t="s">
        <v>169</v>
      </c>
      <c r="D156" s="131" t="s">
        <v>169</v>
      </c>
      <c r="E156" s="131" t="s">
        <v>190</v>
      </c>
      <c r="F156" s="132">
        <v>506.32717337000003</v>
      </c>
      <c r="G156" s="131" t="s">
        <v>168</v>
      </c>
    </row>
    <row r="157" spans="1:7" x14ac:dyDescent="0.2">
      <c r="A157" s="131">
        <v>2020</v>
      </c>
      <c r="B157" s="131" t="s">
        <v>77</v>
      </c>
      <c r="C157" s="131" t="s">
        <v>169</v>
      </c>
      <c r="D157" s="131" t="s">
        <v>169</v>
      </c>
      <c r="E157" s="131" t="s">
        <v>191</v>
      </c>
      <c r="F157" s="132">
        <v>2137.4180673699998</v>
      </c>
      <c r="G157" s="131" t="s">
        <v>168</v>
      </c>
    </row>
    <row r="158" spans="1:7" x14ac:dyDescent="0.2">
      <c r="A158" s="131">
        <v>2020</v>
      </c>
      <c r="B158" s="131" t="s">
        <v>78</v>
      </c>
      <c r="C158" s="131" t="s">
        <v>169</v>
      </c>
      <c r="D158" s="131" t="s">
        <v>169</v>
      </c>
      <c r="E158" s="131" t="s">
        <v>192</v>
      </c>
      <c r="F158" s="132">
        <v>369.13118421081816</v>
      </c>
      <c r="G158" s="131" t="s">
        <v>168</v>
      </c>
    </row>
    <row r="159" spans="1:7" x14ac:dyDescent="0.2">
      <c r="A159" s="131">
        <v>2020</v>
      </c>
      <c r="B159" s="131" t="s">
        <v>193</v>
      </c>
      <c r="C159" s="131" t="s">
        <v>169</v>
      </c>
      <c r="D159" s="131" t="s">
        <v>169</v>
      </c>
      <c r="E159" s="131" t="s">
        <v>169</v>
      </c>
      <c r="F159" s="132">
        <v>116.65532999999999</v>
      </c>
      <c r="G159" s="131" t="s">
        <v>168</v>
      </c>
    </row>
    <row r="160" spans="1:7" x14ac:dyDescent="0.2">
      <c r="A160" s="131">
        <v>2020</v>
      </c>
      <c r="B160" s="131" t="s">
        <v>194</v>
      </c>
      <c r="C160" s="131" t="s">
        <v>169</v>
      </c>
      <c r="D160" s="131" t="s">
        <v>169</v>
      </c>
      <c r="E160" s="131" t="s">
        <v>195</v>
      </c>
      <c r="F160" s="132">
        <v>416.10150193999999</v>
      </c>
      <c r="G160" s="131" t="s">
        <v>168</v>
      </c>
    </row>
    <row r="161" spans="1:7" x14ac:dyDescent="0.2">
      <c r="A161" s="131">
        <v>2020</v>
      </c>
      <c r="B161" s="131" t="s">
        <v>194</v>
      </c>
      <c r="C161" s="131" t="s">
        <v>169</v>
      </c>
      <c r="D161" s="131" t="s">
        <v>169</v>
      </c>
      <c r="E161" s="131" t="s">
        <v>196</v>
      </c>
      <c r="F161" s="132">
        <v>4.4187000000000003</v>
      </c>
      <c r="G161" s="131" t="s">
        <v>168</v>
      </c>
    </row>
    <row r="162" spans="1:7" x14ac:dyDescent="0.2">
      <c r="A162" s="131">
        <v>2020</v>
      </c>
      <c r="B162" s="131" t="s">
        <v>88</v>
      </c>
      <c r="C162" s="131" t="s">
        <v>169</v>
      </c>
      <c r="D162" s="131" t="s">
        <v>169</v>
      </c>
      <c r="E162" s="131" t="s">
        <v>169</v>
      </c>
      <c r="F162" s="132">
        <v>3511.6517844449336</v>
      </c>
      <c r="G162" s="131" t="s">
        <v>168</v>
      </c>
    </row>
    <row r="163" spans="1:7" x14ac:dyDescent="0.2">
      <c r="A163" s="131">
        <v>2020</v>
      </c>
      <c r="B163" s="131" t="s">
        <v>90</v>
      </c>
      <c r="C163" s="131" t="s">
        <v>169</v>
      </c>
      <c r="D163" s="131" t="s">
        <v>169</v>
      </c>
      <c r="E163" s="131" t="s">
        <v>169</v>
      </c>
      <c r="F163" s="132">
        <v>243.24676022999998</v>
      </c>
      <c r="G163" s="131" t="s">
        <v>168</v>
      </c>
    </row>
    <row r="164" spans="1:7" x14ac:dyDescent="0.2">
      <c r="A164" s="131">
        <v>2020</v>
      </c>
      <c r="B164" s="131" t="s">
        <v>37</v>
      </c>
      <c r="C164" s="131" t="s">
        <v>169</v>
      </c>
      <c r="D164" s="131" t="s">
        <v>169</v>
      </c>
      <c r="E164" s="131" t="s">
        <v>169</v>
      </c>
      <c r="F164" s="132">
        <v>32792.298976232982</v>
      </c>
      <c r="G164" s="131" t="s">
        <v>168</v>
      </c>
    </row>
    <row r="165" spans="1:7" x14ac:dyDescent="0.2">
      <c r="A165" s="131">
        <v>2020</v>
      </c>
      <c r="B165" s="131" t="s">
        <v>41</v>
      </c>
      <c r="C165" s="131" t="s">
        <v>169</v>
      </c>
      <c r="D165" s="131" t="s">
        <v>169</v>
      </c>
      <c r="E165" s="131" t="s">
        <v>169</v>
      </c>
      <c r="F165" s="132">
        <v>8409.269218403093</v>
      </c>
      <c r="G165" s="131" t="s">
        <v>168</v>
      </c>
    </row>
    <row r="166" spans="1:7" x14ac:dyDescent="0.2">
      <c r="A166" s="131">
        <v>2020</v>
      </c>
      <c r="B166" s="131" t="s">
        <v>38</v>
      </c>
      <c r="C166" s="131" t="s">
        <v>169</v>
      </c>
      <c r="D166" s="131" t="s">
        <v>169</v>
      </c>
      <c r="E166" s="131" t="s">
        <v>169</v>
      </c>
      <c r="F166" s="132">
        <v>36547.197520907917</v>
      </c>
      <c r="G166" s="131" t="s">
        <v>168</v>
      </c>
    </row>
    <row r="167" spans="1:7" x14ac:dyDescent="0.2">
      <c r="A167" s="131">
        <v>2020</v>
      </c>
      <c r="B167" s="131" t="s">
        <v>44</v>
      </c>
      <c r="C167" s="131" t="s">
        <v>169</v>
      </c>
      <c r="D167" s="131" t="s">
        <v>169</v>
      </c>
      <c r="E167" s="131" t="s">
        <v>169</v>
      </c>
      <c r="F167" s="132">
        <v>4654.3706737281591</v>
      </c>
      <c r="G167" s="131" t="s">
        <v>168</v>
      </c>
    </row>
    <row r="168" spans="1:7" x14ac:dyDescent="0.2">
      <c r="A168" s="131">
        <v>2020</v>
      </c>
      <c r="B168" s="131" t="s">
        <v>110</v>
      </c>
      <c r="C168" s="131" t="s">
        <v>169</v>
      </c>
      <c r="D168" s="131" t="s">
        <v>169</v>
      </c>
      <c r="E168" s="131" t="s">
        <v>169</v>
      </c>
      <c r="F168" s="132">
        <v>11004.044345696337</v>
      </c>
      <c r="G168" s="131" t="s">
        <v>168</v>
      </c>
    </row>
    <row r="169" spans="1:7" x14ac:dyDescent="0.2">
      <c r="A169" s="131">
        <v>2020</v>
      </c>
      <c r="B169" s="131" t="s">
        <v>112</v>
      </c>
      <c r="C169" s="131" t="s">
        <v>169</v>
      </c>
      <c r="D169" s="131" t="s">
        <v>169</v>
      </c>
      <c r="E169" s="131" t="s">
        <v>169</v>
      </c>
      <c r="F169" s="132">
        <v>2031.0844668272246</v>
      </c>
      <c r="G169" s="131" t="s">
        <v>168</v>
      </c>
    </row>
    <row r="170" spans="1:7" x14ac:dyDescent="0.2">
      <c r="A170" s="131">
        <v>2020</v>
      </c>
      <c r="B170" s="131" t="s">
        <v>116</v>
      </c>
      <c r="C170" s="131" t="s">
        <v>169</v>
      </c>
      <c r="D170" s="131" t="s">
        <v>169</v>
      </c>
      <c r="E170" s="131" t="s">
        <v>169</v>
      </c>
      <c r="F170" s="132">
        <v>232.70425507331555</v>
      </c>
      <c r="G170" s="131" t="s">
        <v>168</v>
      </c>
    </row>
    <row r="171" spans="1:7" x14ac:dyDescent="0.2">
      <c r="A171" s="131">
        <v>2020</v>
      </c>
      <c r="B171" s="131" t="s">
        <v>143</v>
      </c>
      <c r="C171" s="131" t="s">
        <v>169</v>
      </c>
      <c r="D171" s="131" t="s">
        <v>169</v>
      </c>
      <c r="E171" s="131" t="s">
        <v>169</v>
      </c>
      <c r="F171" s="132">
        <v>235.5055089086452</v>
      </c>
      <c r="G171" s="131" t="s">
        <v>168</v>
      </c>
    </row>
    <row r="172" spans="1:7" x14ac:dyDescent="0.2">
      <c r="A172" s="131">
        <v>2020</v>
      </c>
      <c r="B172" s="131" t="s">
        <v>114</v>
      </c>
      <c r="C172" s="131" t="s">
        <v>169</v>
      </c>
      <c r="D172" s="131" t="s">
        <v>169</v>
      </c>
      <c r="E172" s="131" t="s">
        <v>169</v>
      </c>
      <c r="F172" s="132">
        <v>11.094356999999999</v>
      </c>
      <c r="G172" s="131" t="s">
        <v>168</v>
      </c>
    </row>
    <row r="173" spans="1:7" x14ac:dyDescent="0.2">
      <c r="A173" s="131">
        <v>2021</v>
      </c>
      <c r="B173" s="131" t="s">
        <v>3</v>
      </c>
      <c r="C173" s="131" t="s">
        <v>169</v>
      </c>
      <c r="D173" s="131" t="s">
        <v>169</v>
      </c>
      <c r="E173" s="131" t="s">
        <v>169</v>
      </c>
      <c r="F173" s="132">
        <v>98157.524739419139</v>
      </c>
      <c r="G173" s="131" t="s">
        <v>168</v>
      </c>
    </row>
    <row r="174" spans="1:7" x14ac:dyDescent="0.2">
      <c r="A174" s="131">
        <v>2021</v>
      </c>
      <c r="B174" s="131" t="s">
        <v>11</v>
      </c>
      <c r="C174" s="131" t="s">
        <v>169</v>
      </c>
      <c r="D174" s="131" t="s">
        <v>169</v>
      </c>
      <c r="E174" s="131" t="s">
        <v>169</v>
      </c>
      <c r="F174" s="132">
        <v>2122.8410982922937</v>
      </c>
      <c r="G174" s="131" t="s">
        <v>168</v>
      </c>
    </row>
    <row r="175" spans="1:7" x14ac:dyDescent="0.2">
      <c r="A175" s="131">
        <v>2021</v>
      </c>
      <c r="B175" s="131" t="s">
        <v>15</v>
      </c>
      <c r="C175" s="131" t="s">
        <v>169</v>
      </c>
      <c r="D175" s="131" t="s">
        <v>169</v>
      </c>
      <c r="E175" s="131" t="s">
        <v>169</v>
      </c>
      <c r="F175" s="132">
        <v>-318.76981700518269</v>
      </c>
      <c r="G175" s="131" t="s">
        <v>168</v>
      </c>
    </row>
    <row r="176" spans="1:7" x14ac:dyDescent="0.2">
      <c r="A176" s="131">
        <v>2021</v>
      </c>
      <c r="B176" s="131" t="s">
        <v>17</v>
      </c>
      <c r="C176" s="131" t="s">
        <v>169</v>
      </c>
      <c r="D176" s="131" t="s">
        <v>169</v>
      </c>
      <c r="E176" s="131" t="s">
        <v>169</v>
      </c>
      <c r="F176" s="132">
        <v>25965.646116500753</v>
      </c>
      <c r="G176" s="131" t="s">
        <v>168</v>
      </c>
    </row>
    <row r="177" spans="1:7" x14ac:dyDescent="0.2">
      <c r="A177" s="131">
        <v>2021</v>
      </c>
      <c r="B177" s="131" t="s">
        <v>21</v>
      </c>
      <c r="C177" s="131" t="s">
        <v>169</v>
      </c>
      <c r="D177" s="131" t="s">
        <v>169</v>
      </c>
      <c r="E177" s="131" t="s">
        <v>169</v>
      </c>
      <c r="F177" s="132">
        <v>21422.317260962907</v>
      </c>
      <c r="G177" s="131" t="s">
        <v>168</v>
      </c>
    </row>
    <row r="178" spans="1:7" x14ac:dyDescent="0.2">
      <c r="A178" s="131">
        <v>2021</v>
      </c>
      <c r="B178" s="131" t="s">
        <v>25</v>
      </c>
      <c r="C178" s="131" t="s">
        <v>169</v>
      </c>
      <c r="D178" s="131" t="s">
        <v>169</v>
      </c>
      <c r="E178" s="131" t="s">
        <v>169</v>
      </c>
      <c r="F178" s="132">
        <v>4543.3288555378385</v>
      </c>
      <c r="G178" s="131" t="s">
        <v>168</v>
      </c>
    </row>
    <row r="179" spans="1:7" x14ac:dyDescent="0.2">
      <c r="A179" s="131">
        <v>2021</v>
      </c>
      <c r="B179" s="131" t="s">
        <v>5</v>
      </c>
      <c r="C179" s="131" t="s">
        <v>169</v>
      </c>
      <c r="D179" s="131" t="s">
        <v>169</v>
      </c>
      <c r="E179" s="131" t="s">
        <v>169</v>
      </c>
      <c r="F179" s="132">
        <v>32565.203514468427</v>
      </c>
      <c r="G179" s="131" t="s">
        <v>168</v>
      </c>
    </row>
    <row r="180" spans="1:7" x14ac:dyDescent="0.2">
      <c r="A180" s="131">
        <v>2021</v>
      </c>
      <c r="B180" s="131" t="s">
        <v>9</v>
      </c>
      <c r="C180" s="131" t="s">
        <v>169</v>
      </c>
      <c r="D180" s="131" t="s">
        <v>169</v>
      </c>
      <c r="E180" s="131" t="s">
        <v>169</v>
      </c>
      <c r="F180" s="132">
        <v>34963.504724283011</v>
      </c>
      <c r="G180" s="131" t="s">
        <v>168</v>
      </c>
    </row>
    <row r="181" spans="1:7" x14ac:dyDescent="0.2">
      <c r="A181" s="131">
        <v>2021</v>
      </c>
      <c r="B181" s="131" t="s">
        <v>10</v>
      </c>
      <c r="C181" s="131" t="s">
        <v>169</v>
      </c>
      <c r="D181" s="131" t="s">
        <v>169</v>
      </c>
      <c r="E181" s="131" t="s">
        <v>169</v>
      </c>
      <c r="F181" s="132">
        <v>9262.7637548738312</v>
      </c>
      <c r="G181" s="131" t="s">
        <v>168</v>
      </c>
    </row>
    <row r="182" spans="1:7" x14ac:dyDescent="0.2">
      <c r="A182" s="131">
        <v>2021</v>
      </c>
      <c r="B182" s="131" t="s">
        <v>13</v>
      </c>
      <c r="C182" s="131" t="s">
        <v>169</v>
      </c>
      <c r="D182" s="131" t="s">
        <v>169</v>
      </c>
      <c r="E182" s="131" t="s">
        <v>169</v>
      </c>
      <c r="F182" s="132">
        <v>18489.705798922423</v>
      </c>
      <c r="G182" s="131" t="s">
        <v>168</v>
      </c>
    </row>
    <row r="183" spans="1:7" x14ac:dyDescent="0.2">
      <c r="A183" s="131">
        <v>2021</v>
      </c>
      <c r="B183" s="131" t="s">
        <v>19</v>
      </c>
      <c r="C183" s="131" t="s">
        <v>169</v>
      </c>
      <c r="D183" s="131" t="s">
        <v>169</v>
      </c>
      <c r="E183" s="131" t="s">
        <v>169</v>
      </c>
      <c r="F183" s="132">
        <v>2604.6468009772598</v>
      </c>
      <c r="G183" s="131" t="s">
        <v>168</v>
      </c>
    </row>
    <row r="184" spans="1:7" x14ac:dyDescent="0.2">
      <c r="A184" s="131">
        <v>2021</v>
      </c>
      <c r="B184" s="131" t="s">
        <v>23</v>
      </c>
      <c r="C184" s="131" t="s">
        <v>169</v>
      </c>
      <c r="D184" s="131" t="s">
        <v>169</v>
      </c>
      <c r="E184" s="131" t="s">
        <v>169</v>
      </c>
      <c r="F184" s="132">
        <v>28041.417544043758</v>
      </c>
      <c r="G184" s="131" t="s">
        <v>168</v>
      </c>
    </row>
    <row r="185" spans="1:7" x14ac:dyDescent="0.2">
      <c r="A185" s="131">
        <v>2021</v>
      </c>
      <c r="B185" s="131" t="s">
        <v>27</v>
      </c>
      <c r="C185" s="131" t="s">
        <v>169</v>
      </c>
      <c r="D185" s="131" t="s">
        <v>169</v>
      </c>
      <c r="E185" s="131" t="s">
        <v>169</v>
      </c>
      <c r="F185" s="132">
        <v>17144.842501428659</v>
      </c>
      <c r="G185" s="131" t="s">
        <v>168</v>
      </c>
    </row>
    <row r="186" spans="1:7" x14ac:dyDescent="0.2">
      <c r="A186" s="131">
        <v>2021</v>
      </c>
      <c r="B186" s="131" t="s">
        <v>29</v>
      </c>
      <c r="C186" s="131" t="s">
        <v>169</v>
      </c>
      <c r="D186" s="131" t="s">
        <v>169</v>
      </c>
      <c r="E186" s="131" t="s">
        <v>169</v>
      </c>
      <c r="F186" s="132">
        <v>10896.575042615106</v>
      </c>
      <c r="G186" s="131" t="s">
        <v>168</v>
      </c>
    </row>
    <row r="187" spans="1:7" x14ac:dyDescent="0.2">
      <c r="A187" s="131">
        <v>2021</v>
      </c>
      <c r="B187" s="131" t="s">
        <v>42</v>
      </c>
      <c r="C187" s="131" t="s">
        <v>169</v>
      </c>
      <c r="D187" s="131" t="s">
        <v>169</v>
      </c>
      <c r="E187" s="131" t="s">
        <v>169</v>
      </c>
      <c r="F187" s="132">
        <v>17224.064629374981</v>
      </c>
      <c r="G187" s="131" t="s">
        <v>168</v>
      </c>
    </row>
    <row r="188" spans="1:7" x14ac:dyDescent="0.2">
      <c r="A188" s="131">
        <v>2021</v>
      </c>
      <c r="B188" s="131" t="s">
        <v>45</v>
      </c>
      <c r="C188" s="131" t="s">
        <v>169</v>
      </c>
      <c r="D188" s="131" t="s">
        <v>169</v>
      </c>
      <c r="E188" s="131" t="s">
        <v>169</v>
      </c>
      <c r="F188" s="132">
        <v>2771.6359858467608</v>
      </c>
      <c r="G188" s="131" t="s">
        <v>168</v>
      </c>
    </row>
    <row r="189" spans="1:7" x14ac:dyDescent="0.2">
      <c r="A189" s="131">
        <v>2021</v>
      </c>
      <c r="B189" s="131" t="s">
        <v>47</v>
      </c>
      <c r="C189" s="131" t="s">
        <v>169</v>
      </c>
      <c r="D189" s="131" t="s">
        <v>169</v>
      </c>
      <c r="E189" s="131" t="s">
        <v>169</v>
      </c>
      <c r="F189" s="132">
        <v>2449.902936003451</v>
      </c>
      <c r="G189" s="131" t="s">
        <v>168</v>
      </c>
    </row>
    <row r="190" spans="1:7" x14ac:dyDescent="0.2">
      <c r="A190" s="131">
        <v>2021</v>
      </c>
      <c r="B190" s="131" t="s">
        <v>48</v>
      </c>
      <c r="C190" s="131" t="s">
        <v>169</v>
      </c>
      <c r="D190" s="131" t="s">
        <v>169</v>
      </c>
      <c r="E190" s="131" t="s">
        <v>169</v>
      </c>
      <c r="F190" s="132">
        <v>321.73304984330986</v>
      </c>
      <c r="G190" s="131" t="s">
        <v>168</v>
      </c>
    </row>
    <row r="191" spans="1:7" x14ac:dyDescent="0.2">
      <c r="A191" s="131">
        <v>2021</v>
      </c>
      <c r="B191" s="131" t="s">
        <v>49</v>
      </c>
      <c r="C191" s="131" t="s">
        <v>169</v>
      </c>
      <c r="D191" s="131" t="s">
        <v>169</v>
      </c>
      <c r="E191" s="131" t="s">
        <v>169</v>
      </c>
      <c r="F191" s="132">
        <v>3393.7740537139653</v>
      </c>
      <c r="G191" s="131" t="s">
        <v>168</v>
      </c>
    </row>
    <row r="192" spans="1:7" x14ac:dyDescent="0.2">
      <c r="A192" s="131">
        <v>2021</v>
      </c>
      <c r="B192" s="131" t="s">
        <v>52</v>
      </c>
      <c r="C192" s="131" t="s">
        <v>169</v>
      </c>
      <c r="D192" s="131" t="s">
        <v>169</v>
      </c>
      <c r="E192" s="131" t="s">
        <v>169</v>
      </c>
      <c r="F192" s="132">
        <v>1190.1121122</v>
      </c>
      <c r="G192" s="131" t="s">
        <v>168</v>
      </c>
    </row>
    <row r="193" spans="1:7" x14ac:dyDescent="0.2">
      <c r="A193" s="131">
        <v>2021</v>
      </c>
      <c r="B193" s="131" t="s">
        <v>53</v>
      </c>
      <c r="C193" s="131" t="s">
        <v>169</v>
      </c>
      <c r="D193" s="131" t="s">
        <v>169</v>
      </c>
      <c r="E193" s="131" t="s">
        <v>169</v>
      </c>
      <c r="F193" s="132">
        <v>286.78873014000004</v>
      </c>
      <c r="G193" s="131" t="s">
        <v>168</v>
      </c>
    </row>
    <row r="194" spans="1:7" x14ac:dyDescent="0.2">
      <c r="A194" s="131">
        <v>2021</v>
      </c>
      <c r="B194" s="131" t="s">
        <v>56</v>
      </c>
      <c r="C194" s="131" t="s">
        <v>169</v>
      </c>
      <c r="D194" s="131" t="s">
        <v>169</v>
      </c>
      <c r="E194" s="131" t="s">
        <v>169</v>
      </c>
      <c r="F194" s="132">
        <v>645.94025595229482</v>
      </c>
      <c r="G194" s="131" t="s">
        <v>168</v>
      </c>
    </row>
    <row r="195" spans="1:7" x14ac:dyDescent="0.2">
      <c r="A195" s="131">
        <v>2021</v>
      </c>
      <c r="B195" s="131" t="s">
        <v>58</v>
      </c>
      <c r="C195" s="131" t="s">
        <v>169</v>
      </c>
      <c r="D195" s="131" t="s">
        <v>169</v>
      </c>
      <c r="E195" s="131" t="s">
        <v>169</v>
      </c>
      <c r="F195" s="132">
        <v>1270.9329554216704</v>
      </c>
      <c r="G195" s="131" t="s">
        <v>168</v>
      </c>
    </row>
    <row r="196" spans="1:7" x14ac:dyDescent="0.2">
      <c r="A196" s="131">
        <v>2021</v>
      </c>
      <c r="B196" s="131" t="s">
        <v>60</v>
      </c>
      <c r="C196" s="131" t="s">
        <v>169</v>
      </c>
      <c r="D196" s="131" t="s">
        <v>169</v>
      </c>
      <c r="E196" s="131" t="s">
        <v>169</v>
      </c>
      <c r="F196" s="132">
        <v>-417.33974521518269</v>
      </c>
      <c r="G196" s="131" t="s">
        <v>168</v>
      </c>
    </row>
    <row r="197" spans="1:7" x14ac:dyDescent="0.2">
      <c r="A197" s="131">
        <v>2021</v>
      </c>
      <c r="B197" s="131" t="s">
        <v>63</v>
      </c>
      <c r="C197" s="131" t="s">
        <v>169</v>
      </c>
      <c r="D197" s="131" t="s">
        <v>169</v>
      </c>
      <c r="E197" s="131" t="s">
        <v>169</v>
      </c>
      <c r="F197" s="132">
        <v>-98.56992821</v>
      </c>
      <c r="G197" s="131" t="s">
        <v>168</v>
      </c>
    </row>
    <row r="198" spans="1:7" x14ac:dyDescent="0.2">
      <c r="A198" s="131">
        <v>2021</v>
      </c>
      <c r="B198" s="131" t="s">
        <v>66</v>
      </c>
      <c r="C198" s="131" t="s">
        <v>169</v>
      </c>
      <c r="D198" s="131" t="s">
        <v>169</v>
      </c>
      <c r="E198" s="131" t="s">
        <v>169</v>
      </c>
      <c r="F198" s="132">
        <v>4877.2495008060423</v>
      </c>
      <c r="G198" s="131" t="s">
        <v>168</v>
      </c>
    </row>
    <row r="199" spans="1:7" x14ac:dyDescent="0.2">
      <c r="A199" s="131">
        <v>2021</v>
      </c>
      <c r="B199" s="131" t="s">
        <v>173</v>
      </c>
      <c r="C199" s="131" t="s">
        <v>169</v>
      </c>
      <c r="D199" s="131" t="s">
        <v>169</v>
      </c>
      <c r="E199" s="131" t="s">
        <v>174</v>
      </c>
      <c r="F199" s="132">
        <v>987.81650205259655</v>
      </c>
      <c r="G199" s="131" t="s">
        <v>168</v>
      </c>
    </row>
    <row r="200" spans="1:7" x14ac:dyDescent="0.2">
      <c r="A200" s="131">
        <v>2021</v>
      </c>
      <c r="B200" s="131" t="s">
        <v>173</v>
      </c>
      <c r="C200" s="131" t="s">
        <v>169</v>
      </c>
      <c r="D200" s="131" t="s">
        <v>169</v>
      </c>
      <c r="E200" s="131" t="s">
        <v>175</v>
      </c>
      <c r="F200" s="132">
        <v>875.6508160300001</v>
      </c>
      <c r="G200" s="131" t="s">
        <v>168</v>
      </c>
    </row>
    <row r="201" spans="1:7" x14ac:dyDescent="0.2">
      <c r="A201" s="131">
        <v>2021</v>
      </c>
      <c r="B201" s="131" t="s">
        <v>173</v>
      </c>
      <c r="C201" s="131" t="s">
        <v>169</v>
      </c>
      <c r="D201" s="131" t="s">
        <v>169</v>
      </c>
      <c r="E201" s="131" t="s">
        <v>176</v>
      </c>
      <c r="F201" s="132">
        <v>1352.4288963306922</v>
      </c>
      <c r="G201" s="131" t="s">
        <v>168</v>
      </c>
    </row>
    <row r="202" spans="1:7" x14ac:dyDescent="0.2">
      <c r="A202" s="131">
        <v>2021</v>
      </c>
      <c r="B202" s="131" t="s">
        <v>173</v>
      </c>
      <c r="C202" s="131" t="s">
        <v>169</v>
      </c>
      <c r="D202" s="131" t="s">
        <v>169</v>
      </c>
      <c r="E202" s="131" t="s">
        <v>177</v>
      </c>
      <c r="F202" s="132">
        <v>1608.3264925799999</v>
      </c>
      <c r="G202" s="131" t="s">
        <v>168</v>
      </c>
    </row>
    <row r="203" spans="1:7" x14ac:dyDescent="0.2">
      <c r="A203" s="131">
        <v>2021</v>
      </c>
      <c r="B203" s="131" t="s">
        <v>173</v>
      </c>
      <c r="C203" s="131" t="s">
        <v>169</v>
      </c>
      <c r="D203" s="131" t="s">
        <v>169</v>
      </c>
      <c r="E203" s="131" t="s">
        <v>178</v>
      </c>
      <c r="F203" s="132">
        <v>297.90544287671167</v>
      </c>
      <c r="G203" s="131" t="s">
        <v>168</v>
      </c>
    </row>
    <row r="204" spans="1:7" x14ac:dyDescent="0.2">
      <c r="A204" s="131">
        <v>2021</v>
      </c>
      <c r="B204" s="131" t="s">
        <v>179</v>
      </c>
      <c r="C204" s="131" t="s">
        <v>169</v>
      </c>
      <c r="D204" s="131" t="s">
        <v>169</v>
      </c>
      <c r="E204" s="131" t="s">
        <v>40</v>
      </c>
      <c r="F204" s="132">
        <v>54.975118160000001</v>
      </c>
      <c r="G204" s="131" t="s">
        <v>168</v>
      </c>
    </row>
    <row r="205" spans="1:7" x14ac:dyDescent="0.2">
      <c r="A205" s="131">
        <v>2021</v>
      </c>
      <c r="B205" s="131" t="s">
        <v>180</v>
      </c>
      <c r="C205" s="131" t="s">
        <v>169</v>
      </c>
      <c r="D205" s="131" t="s">
        <v>169</v>
      </c>
      <c r="E205" s="131" t="s">
        <v>40</v>
      </c>
      <c r="F205" s="132">
        <v>2.5527039999999999</v>
      </c>
      <c r="G205" s="131" t="s">
        <v>168</v>
      </c>
    </row>
    <row r="206" spans="1:7" x14ac:dyDescent="0.2">
      <c r="A206" s="131">
        <v>2021</v>
      </c>
      <c r="B206" s="131" t="s">
        <v>181</v>
      </c>
      <c r="C206" s="131" t="s">
        <v>169</v>
      </c>
      <c r="D206" s="131" t="s">
        <v>169</v>
      </c>
      <c r="E206" s="131" t="s">
        <v>182</v>
      </c>
      <c r="F206" s="132">
        <v>837.9343938899998</v>
      </c>
      <c r="G206" s="131" t="s">
        <v>168</v>
      </c>
    </row>
    <row r="207" spans="1:7" x14ac:dyDescent="0.2">
      <c r="A207" s="131">
        <v>2021</v>
      </c>
      <c r="B207" s="131" t="s">
        <v>181</v>
      </c>
      <c r="C207" s="131" t="s">
        <v>169</v>
      </c>
      <c r="D207" s="131" t="s">
        <v>169</v>
      </c>
      <c r="E207" s="131" t="s">
        <v>183</v>
      </c>
      <c r="F207" s="132">
        <v>98.234074500000006</v>
      </c>
      <c r="G207" s="131" t="s">
        <v>168</v>
      </c>
    </row>
    <row r="208" spans="1:7" x14ac:dyDescent="0.2">
      <c r="A208" s="131">
        <v>2021</v>
      </c>
      <c r="B208" s="131" t="s">
        <v>181</v>
      </c>
      <c r="C208" s="131" t="s">
        <v>169</v>
      </c>
      <c r="D208" s="131" t="s">
        <v>169</v>
      </c>
      <c r="E208" s="131" t="s">
        <v>184</v>
      </c>
      <c r="F208" s="132">
        <v>34.480017739999994</v>
      </c>
      <c r="G208" s="131" t="s">
        <v>168</v>
      </c>
    </row>
    <row r="209" spans="1:7" x14ac:dyDescent="0.2">
      <c r="A209" s="131">
        <v>2021</v>
      </c>
      <c r="B209" s="131" t="s">
        <v>181</v>
      </c>
      <c r="C209" s="131" t="s">
        <v>169</v>
      </c>
      <c r="D209" s="131" t="s">
        <v>169</v>
      </c>
      <c r="E209" s="131" t="s">
        <v>185</v>
      </c>
      <c r="F209" s="132">
        <v>106.93918883000002</v>
      </c>
      <c r="G209" s="131" t="s">
        <v>168</v>
      </c>
    </row>
    <row r="210" spans="1:7" x14ac:dyDescent="0.2">
      <c r="A210" s="131">
        <v>2021</v>
      </c>
      <c r="B210" s="131" t="s">
        <v>186</v>
      </c>
      <c r="C210" s="131" t="s">
        <v>169</v>
      </c>
      <c r="D210" s="131" t="s">
        <v>169</v>
      </c>
      <c r="E210" s="131" t="s">
        <v>146</v>
      </c>
      <c r="F210" s="132">
        <v>1.8129900000000001</v>
      </c>
      <c r="G210" s="131" t="s">
        <v>168</v>
      </c>
    </row>
    <row r="211" spans="1:7" x14ac:dyDescent="0.2">
      <c r="A211" s="131">
        <v>2021</v>
      </c>
      <c r="B211" s="131" t="s">
        <v>187</v>
      </c>
      <c r="C211" s="131" t="s">
        <v>169</v>
      </c>
      <c r="D211" s="131" t="s">
        <v>169</v>
      </c>
      <c r="E211" s="131" t="s">
        <v>148</v>
      </c>
      <c r="F211" s="132">
        <v>3.7113983700000004</v>
      </c>
      <c r="G211" s="131" t="s">
        <v>168</v>
      </c>
    </row>
    <row r="212" spans="1:7" x14ac:dyDescent="0.2">
      <c r="A212" s="131">
        <v>2021</v>
      </c>
      <c r="B212" s="131" t="s">
        <v>188</v>
      </c>
      <c r="C212" s="131" t="s">
        <v>169</v>
      </c>
      <c r="D212" s="131" t="s">
        <v>169</v>
      </c>
      <c r="E212" s="131" t="s">
        <v>189</v>
      </c>
      <c r="F212" s="132">
        <v>242.5829856</v>
      </c>
      <c r="G212" s="131" t="s">
        <v>168</v>
      </c>
    </row>
    <row r="213" spans="1:7" x14ac:dyDescent="0.2">
      <c r="A213" s="131">
        <v>2021</v>
      </c>
      <c r="B213" s="131" t="s">
        <v>188</v>
      </c>
      <c r="C213" s="131" t="s">
        <v>169</v>
      </c>
      <c r="D213" s="131" t="s">
        <v>169</v>
      </c>
      <c r="E213" s="131" t="s">
        <v>190</v>
      </c>
      <c r="F213" s="132">
        <v>548.31416386000001</v>
      </c>
      <c r="G213" s="131" t="s">
        <v>168</v>
      </c>
    </row>
    <row r="214" spans="1:7" x14ac:dyDescent="0.2">
      <c r="A214" s="131">
        <v>2021</v>
      </c>
      <c r="B214" s="131" t="s">
        <v>77</v>
      </c>
      <c r="C214" s="131" t="s">
        <v>169</v>
      </c>
      <c r="D214" s="131" t="s">
        <v>169</v>
      </c>
      <c r="E214" s="131" t="s">
        <v>191</v>
      </c>
      <c r="F214" s="132">
        <v>2328.5235684600002</v>
      </c>
      <c r="G214" s="131" t="s">
        <v>168</v>
      </c>
    </row>
    <row r="215" spans="1:7" x14ac:dyDescent="0.2">
      <c r="A215" s="131">
        <v>2021</v>
      </c>
      <c r="B215" s="131" t="s">
        <v>78</v>
      </c>
      <c r="C215" s="131" t="s">
        <v>169</v>
      </c>
      <c r="D215" s="131" t="s">
        <v>169</v>
      </c>
      <c r="E215" s="131" t="s">
        <v>192</v>
      </c>
      <c r="F215" s="132">
        <v>429.43920976722728</v>
      </c>
      <c r="G215" s="131" t="s">
        <v>168</v>
      </c>
    </row>
    <row r="216" spans="1:7" x14ac:dyDescent="0.2">
      <c r="A216" s="131">
        <v>2021</v>
      </c>
      <c r="B216" s="131" t="s">
        <v>193</v>
      </c>
      <c r="C216" s="131" t="s">
        <v>169</v>
      </c>
      <c r="D216" s="131" t="s">
        <v>169</v>
      </c>
      <c r="E216" s="131" t="s">
        <v>169</v>
      </c>
      <c r="F216" s="132">
        <v>116.60444167</v>
      </c>
      <c r="G216" s="131" t="s">
        <v>168</v>
      </c>
    </row>
    <row r="217" spans="1:7" x14ac:dyDescent="0.2">
      <c r="A217" s="131">
        <v>2021</v>
      </c>
      <c r="B217" s="131" t="s">
        <v>194</v>
      </c>
      <c r="C217" s="131" t="s">
        <v>169</v>
      </c>
      <c r="D217" s="131" t="s">
        <v>169</v>
      </c>
      <c r="E217" s="131" t="s">
        <v>195</v>
      </c>
      <c r="F217" s="132">
        <v>825.47777673999997</v>
      </c>
      <c r="G217" s="131" t="s">
        <v>168</v>
      </c>
    </row>
    <row r="218" spans="1:7" x14ac:dyDescent="0.2">
      <c r="A218" s="131">
        <v>2021</v>
      </c>
      <c r="B218" s="131" t="s">
        <v>194</v>
      </c>
      <c r="C218" s="131" t="s">
        <v>169</v>
      </c>
      <c r="D218" s="131" t="s">
        <v>169</v>
      </c>
      <c r="E218" s="131" t="s">
        <v>196</v>
      </c>
      <c r="F218" s="132">
        <v>0.58504</v>
      </c>
      <c r="G218" s="131" t="s">
        <v>168</v>
      </c>
    </row>
    <row r="219" spans="1:7" x14ac:dyDescent="0.2">
      <c r="A219" s="131">
        <v>2021</v>
      </c>
      <c r="B219" s="131" t="s">
        <v>88</v>
      </c>
      <c r="C219" s="131" t="s">
        <v>169</v>
      </c>
      <c r="D219" s="131" t="s">
        <v>169</v>
      </c>
      <c r="E219" s="131" t="s">
        <v>169</v>
      </c>
      <c r="F219" s="132">
        <v>2866.3280702805801</v>
      </c>
      <c r="G219" s="131" t="s">
        <v>168</v>
      </c>
    </row>
    <row r="220" spans="1:7" x14ac:dyDescent="0.2">
      <c r="A220" s="131">
        <v>2021</v>
      </c>
      <c r="B220" s="131" t="s">
        <v>90</v>
      </c>
      <c r="C220" s="131" t="s">
        <v>169</v>
      </c>
      <c r="D220" s="131" t="s">
        <v>169</v>
      </c>
      <c r="E220" s="131" t="s">
        <v>169</v>
      </c>
      <c r="F220" s="132">
        <v>242.68597488</v>
      </c>
      <c r="G220" s="131" t="s">
        <v>168</v>
      </c>
    </row>
    <row r="221" spans="1:7" x14ac:dyDescent="0.2">
      <c r="A221" s="131">
        <v>2021</v>
      </c>
      <c r="B221" s="131" t="s">
        <v>37</v>
      </c>
      <c r="C221" s="131" t="s">
        <v>169</v>
      </c>
      <c r="D221" s="131" t="s">
        <v>169</v>
      </c>
      <c r="E221" s="131" t="s">
        <v>169</v>
      </c>
      <c r="F221" s="132">
        <v>34963.504724283011</v>
      </c>
      <c r="G221" s="131" t="s">
        <v>168</v>
      </c>
    </row>
    <row r="222" spans="1:7" x14ac:dyDescent="0.2">
      <c r="A222" s="131">
        <v>2021</v>
      </c>
      <c r="B222" s="131" t="s">
        <v>41</v>
      </c>
      <c r="C222" s="131" t="s">
        <v>169</v>
      </c>
      <c r="D222" s="131" t="s">
        <v>169</v>
      </c>
      <c r="E222" s="131" t="s">
        <v>169</v>
      </c>
      <c r="F222" s="132">
        <v>9262.7637548738312</v>
      </c>
      <c r="G222" s="131" t="s">
        <v>168</v>
      </c>
    </row>
    <row r="223" spans="1:7" x14ac:dyDescent="0.2">
      <c r="A223" s="131">
        <v>2021</v>
      </c>
      <c r="B223" s="131" t="s">
        <v>38</v>
      </c>
      <c r="C223" s="131" t="s">
        <v>169</v>
      </c>
      <c r="D223" s="131" t="s">
        <v>169</v>
      </c>
      <c r="E223" s="131" t="s">
        <v>169</v>
      </c>
      <c r="F223" s="132">
        <v>38949.851131371543</v>
      </c>
      <c r="G223" s="131" t="s">
        <v>168</v>
      </c>
    </row>
    <row r="224" spans="1:7" x14ac:dyDescent="0.2">
      <c r="A224" s="131">
        <v>2021</v>
      </c>
      <c r="B224" s="131" t="s">
        <v>44</v>
      </c>
      <c r="C224" s="131" t="s">
        <v>169</v>
      </c>
      <c r="D224" s="131" t="s">
        <v>169</v>
      </c>
      <c r="E224" s="131" t="s">
        <v>169</v>
      </c>
      <c r="F224" s="132">
        <v>5276.4173477853037</v>
      </c>
      <c r="G224" s="131" t="s">
        <v>168</v>
      </c>
    </row>
    <row r="225" spans="1:7" x14ac:dyDescent="0.2">
      <c r="A225" s="131">
        <v>2021</v>
      </c>
      <c r="B225" s="131" t="s">
        <v>110</v>
      </c>
      <c r="C225" s="131" t="s">
        <v>169</v>
      </c>
      <c r="D225" s="131" t="s">
        <v>169</v>
      </c>
      <c r="E225" s="131" t="s">
        <v>169</v>
      </c>
      <c r="F225" s="132">
        <v>15158.393981710664</v>
      </c>
      <c r="G225" s="131" t="s">
        <v>168</v>
      </c>
    </row>
    <row r="226" spans="1:7" x14ac:dyDescent="0.2">
      <c r="A226" s="131">
        <v>2021</v>
      </c>
      <c r="B226" s="131" t="s">
        <v>112</v>
      </c>
      <c r="C226" s="131" t="s">
        <v>169</v>
      </c>
      <c r="D226" s="131" t="s">
        <v>169</v>
      </c>
      <c r="E226" s="131" t="s">
        <v>169</v>
      </c>
      <c r="F226" s="132">
        <v>2815.9753144907249</v>
      </c>
      <c r="G226" s="131" t="s">
        <v>168</v>
      </c>
    </row>
    <row r="227" spans="1:7" x14ac:dyDescent="0.2">
      <c r="A227" s="131">
        <v>2021</v>
      </c>
      <c r="B227" s="131" t="s">
        <v>116</v>
      </c>
      <c r="C227" s="131" t="s">
        <v>169</v>
      </c>
      <c r="D227" s="131" t="s">
        <v>169</v>
      </c>
      <c r="E227" s="131" t="s">
        <v>169</v>
      </c>
      <c r="F227" s="132">
        <v>233.97815989531179</v>
      </c>
      <c r="G227" s="131" t="s">
        <v>168</v>
      </c>
    </row>
    <row r="228" spans="1:7" x14ac:dyDescent="0.2">
      <c r="A228" s="131">
        <v>2021</v>
      </c>
      <c r="B228" s="131" t="s">
        <v>143</v>
      </c>
      <c r="C228" s="131" t="s">
        <v>169</v>
      </c>
      <c r="D228" s="131" t="s">
        <v>169</v>
      </c>
      <c r="E228" s="131" t="s">
        <v>169</v>
      </c>
      <c r="F228" s="132">
        <v>281.3583428257233</v>
      </c>
      <c r="G228" s="131" t="s">
        <v>168</v>
      </c>
    </row>
    <row r="229" spans="1:7" x14ac:dyDescent="0.2">
      <c r="A229" s="131">
        <v>2021</v>
      </c>
      <c r="B229" s="131" t="s">
        <v>114</v>
      </c>
      <c r="C229" s="131" t="s">
        <v>169</v>
      </c>
      <c r="D229" s="131" t="s">
        <v>169</v>
      </c>
      <c r="E229" s="131" t="s">
        <v>169</v>
      </c>
      <c r="F229" s="132">
        <v>4.3138000000000005</v>
      </c>
      <c r="G229" s="131" t="s">
        <v>168</v>
      </c>
    </row>
    <row r="230" spans="1:7" x14ac:dyDescent="0.2">
      <c r="A230" s="131">
        <v>2022</v>
      </c>
      <c r="B230" s="131" t="s">
        <v>3</v>
      </c>
      <c r="C230" s="131" t="s">
        <v>169</v>
      </c>
      <c r="D230" s="131" t="s">
        <v>169</v>
      </c>
      <c r="E230" s="131" t="s">
        <v>169</v>
      </c>
      <c r="F230" s="132">
        <v>113061.07859556709</v>
      </c>
      <c r="G230" s="131" t="s">
        <v>168</v>
      </c>
    </row>
    <row r="231" spans="1:7" x14ac:dyDescent="0.2">
      <c r="A231" s="131">
        <v>2022</v>
      </c>
      <c r="B231" s="131" t="s">
        <v>11</v>
      </c>
      <c r="C231" s="131" t="s">
        <v>169</v>
      </c>
      <c r="D231" s="131" t="s">
        <v>169</v>
      </c>
      <c r="E231" s="131" t="s">
        <v>169</v>
      </c>
      <c r="F231" s="132">
        <v>2547.9817470310004</v>
      </c>
      <c r="G231" s="131" t="s">
        <v>168</v>
      </c>
    </row>
    <row r="232" spans="1:7" x14ac:dyDescent="0.2">
      <c r="A232" s="131">
        <v>2022</v>
      </c>
      <c r="B232" s="131" t="s">
        <v>15</v>
      </c>
      <c r="C232" s="131" t="s">
        <v>169</v>
      </c>
      <c r="D232" s="131" t="s">
        <v>169</v>
      </c>
      <c r="E232" s="131" t="s">
        <v>169</v>
      </c>
      <c r="F232" s="132">
        <v>-377.38789723000002</v>
      </c>
      <c r="G232" s="131" t="s">
        <v>168</v>
      </c>
    </row>
    <row r="233" spans="1:7" x14ac:dyDescent="0.2">
      <c r="A233" s="131">
        <v>2022</v>
      </c>
      <c r="B233" s="131" t="s">
        <v>17</v>
      </c>
      <c r="C233" s="131" t="s">
        <v>169</v>
      </c>
      <c r="D233" s="131" t="s">
        <v>169</v>
      </c>
      <c r="E233" s="131" t="s">
        <v>169</v>
      </c>
      <c r="F233" s="132">
        <v>34758.827459467713</v>
      </c>
      <c r="G233" s="131" t="s">
        <v>168</v>
      </c>
    </row>
    <row r="234" spans="1:7" x14ac:dyDescent="0.2">
      <c r="A234" s="131">
        <v>2022</v>
      </c>
      <c r="B234" s="131" t="s">
        <v>21</v>
      </c>
      <c r="C234" s="131" t="s">
        <v>169</v>
      </c>
      <c r="D234" s="131" t="s">
        <v>169</v>
      </c>
      <c r="E234" s="131" t="s">
        <v>169</v>
      </c>
      <c r="F234" s="132">
        <v>28734.314351379257</v>
      </c>
      <c r="G234" s="131" t="s">
        <v>168</v>
      </c>
    </row>
    <row r="235" spans="1:7" x14ac:dyDescent="0.2">
      <c r="A235" s="131">
        <v>2022</v>
      </c>
      <c r="B235" s="131" t="s">
        <v>25</v>
      </c>
      <c r="C235" s="131" t="s">
        <v>169</v>
      </c>
      <c r="D235" s="131" t="s">
        <v>169</v>
      </c>
      <c r="E235" s="131" t="s">
        <v>169</v>
      </c>
      <c r="F235" s="132">
        <v>6024.5131080884394</v>
      </c>
      <c r="G235" s="131" t="s">
        <v>168</v>
      </c>
    </row>
    <row r="236" spans="1:7" x14ac:dyDescent="0.2">
      <c r="A236" s="131">
        <v>2022</v>
      </c>
      <c r="B236" s="131" t="s">
        <v>5</v>
      </c>
      <c r="C236" s="131" t="s">
        <v>169</v>
      </c>
      <c r="D236" s="131" t="s">
        <v>169</v>
      </c>
      <c r="E236" s="131" t="s">
        <v>169</v>
      </c>
      <c r="F236" s="132">
        <v>38752.36797443065</v>
      </c>
      <c r="G236" s="131" t="s">
        <v>168</v>
      </c>
    </row>
    <row r="237" spans="1:7" x14ac:dyDescent="0.2">
      <c r="A237" s="131">
        <v>2022</v>
      </c>
      <c r="B237" s="131" t="s">
        <v>9</v>
      </c>
      <c r="C237" s="131" t="s">
        <v>169</v>
      </c>
      <c r="D237" s="131" t="s">
        <v>169</v>
      </c>
      <c r="E237" s="131" t="s">
        <v>169</v>
      </c>
      <c r="F237" s="132">
        <v>37324.972772796136</v>
      </c>
      <c r="G237" s="131" t="s">
        <v>168</v>
      </c>
    </row>
    <row r="238" spans="1:7" x14ac:dyDescent="0.2">
      <c r="A238" s="131">
        <v>2022</v>
      </c>
      <c r="B238" s="131" t="s">
        <v>10</v>
      </c>
      <c r="C238" s="131" t="s">
        <v>169</v>
      </c>
      <c r="D238" s="131" t="s">
        <v>169</v>
      </c>
      <c r="E238" s="131" t="s">
        <v>169</v>
      </c>
      <c r="F238" s="132">
        <v>9761.1744814203394</v>
      </c>
      <c r="G238" s="131" t="s">
        <v>168</v>
      </c>
    </row>
    <row r="239" spans="1:7" x14ac:dyDescent="0.2">
      <c r="A239" s="131">
        <v>2022</v>
      </c>
      <c r="B239" s="131" t="s">
        <v>13</v>
      </c>
      <c r="C239" s="131" t="s">
        <v>169</v>
      </c>
      <c r="D239" s="131" t="s">
        <v>169</v>
      </c>
      <c r="E239" s="131" t="s">
        <v>169</v>
      </c>
      <c r="F239" s="132">
        <v>22642.890298908824</v>
      </c>
      <c r="G239" s="131" t="s">
        <v>168</v>
      </c>
    </row>
    <row r="240" spans="1:7" x14ac:dyDescent="0.2">
      <c r="A240" s="131">
        <v>2022</v>
      </c>
      <c r="B240" s="131" t="s">
        <v>19</v>
      </c>
      <c r="C240" s="131" t="s">
        <v>169</v>
      </c>
      <c r="D240" s="131" t="s">
        <v>169</v>
      </c>
      <c r="E240" s="131" t="s">
        <v>169</v>
      </c>
      <c r="F240" s="132">
        <v>4778.6863932916258</v>
      </c>
      <c r="G240" s="131" t="s">
        <v>168</v>
      </c>
    </row>
    <row r="241" spans="1:7" x14ac:dyDescent="0.2">
      <c r="A241" s="131">
        <v>2022</v>
      </c>
      <c r="B241" s="131" t="s">
        <v>23</v>
      </c>
      <c r="C241" s="131" t="s">
        <v>169</v>
      </c>
      <c r="D241" s="131" t="s">
        <v>169</v>
      </c>
      <c r="E241" s="131" t="s">
        <v>169</v>
      </c>
      <c r="F241" s="132">
        <v>36730.40798399393</v>
      </c>
      <c r="G241" s="131" t="s">
        <v>168</v>
      </c>
    </row>
    <row r="242" spans="1:7" x14ac:dyDescent="0.2">
      <c r="A242" s="131">
        <v>2022</v>
      </c>
      <c r="B242" s="131" t="s">
        <v>27</v>
      </c>
      <c r="C242" s="131" t="s">
        <v>169</v>
      </c>
      <c r="D242" s="131" t="s">
        <v>169</v>
      </c>
      <c r="E242" s="131" t="s">
        <v>169</v>
      </c>
      <c r="F242" s="132">
        <v>21214.211866288708</v>
      </c>
      <c r="G242" s="131" t="s">
        <v>168</v>
      </c>
    </row>
    <row r="243" spans="1:7" x14ac:dyDescent="0.2">
      <c r="A243" s="131">
        <v>2022</v>
      </c>
      <c r="B243" s="131" t="s">
        <v>29</v>
      </c>
      <c r="C243" s="131" t="s">
        <v>169</v>
      </c>
      <c r="D243" s="131" t="s">
        <v>169</v>
      </c>
      <c r="E243" s="131" t="s">
        <v>169</v>
      </c>
      <c r="F243" s="132">
        <v>15516.196117705207</v>
      </c>
      <c r="G243" s="131" t="s">
        <v>168</v>
      </c>
    </row>
    <row r="244" spans="1:7" x14ac:dyDescent="0.2">
      <c r="A244" s="131">
        <v>2022</v>
      </c>
      <c r="B244" s="131" t="s">
        <v>42</v>
      </c>
      <c r="C244" s="131" t="s">
        <v>169</v>
      </c>
      <c r="D244" s="131" t="s">
        <v>169</v>
      </c>
      <c r="E244" s="131" t="s">
        <v>169</v>
      </c>
      <c r="F244" s="132">
        <v>18260.325215289129</v>
      </c>
      <c r="G244" s="131" t="s">
        <v>168</v>
      </c>
    </row>
    <row r="245" spans="1:7" x14ac:dyDescent="0.2">
      <c r="A245" s="131">
        <v>2022</v>
      </c>
      <c r="B245" s="131" t="s">
        <v>45</v>
      </c>
      <c r="C245" s="131" t="s">
        <v>169</v>
      </c>
      <c r="D245" s="131" t="s">
        <v>169</v>
      </c>
      <c r="E245" s="131" t="s">
        <v>169</v>
      </c>
      <c r="F245" s="132">
        <v>2872.5483826729951</v>
      </c>
      <c r="G245" s="131" t="s">
        <v>168</v>
      </c>
    </row>
    <row r="246" spans="1:7" x14ac:dyDescent="0.2">
      <c r="A246" s="131">
        <v>2022</v>
      </c>
      <c r="B246" s="131" t="s">
        <v>47</v>
      </c>
      <c r="C246" s="131" t="s">
        <v>169</v>
      </c>
      <c r="D246" s="131" t="s">
        <v>169</v>
      </c>
      <c r="E246" s="131" t="s">
        <v>169</v>
      </c>
      <c r="F246" s="132">
        <v>2520.7630752434225</v>
      </c>
      <c r="G246" s="131" t="s">
        <v>168</v>
      </c>
    </row>
    <row r="247" spans="1:7" x14ac:dyDescent="0.2">
      <c r="A247" s="131">
        <v>2022</v>
      </c>
      <c r="B247" s="131" t="s">
        <v>48</v>
      </c>
      <c r="C247" s="131" t="s">
        <v>169</v>
      </c>
      <c r="D247" s="131" t="s">
        <v>169</v>
      </c>
      <c r="E247" s="131" t="s">
        <v>169</v>
      </c>
      <c r="F247" s="132">
        <v>351.78530742957281</v>
      </c>
      <c r="G247" s="131" t="s">
        <v>168</v>
      </c>
    </row>
    <row r="248" spans="1:7" x14ac:dyDescent="0.2">
      <c r="A248" s="131">
        <v>2022</v>
      </c>
      <c r="B248" s="131" t="s">
        <v>49</v>
      </c>
      <c r="C248" s="131" t="s">
        <v>169</v>
      </c>
      <c r="D248" s="131" t="s">
        <v>169</v>
      </c>
      <c r="E248" s="131" t="s">
        <v>169</v>
      </c>
      <c r="F248" s="132">
        <v>4031.797004521738</v>
      </c>
      <c r="G248" s="131" t="s">
        <v>168</v>
      </c>
    </row>
    <row r="249" spans="1:7" x14ac:dyDescent="0.2">
      <c r="A249" s="131">
        <v>2022</v>
      </c>
      <c r="B249" s="131" t="s">
        <v>52</v>
      </c>
      <c r="C249" s="131" t="s">
        <v>169</v>
      </c>
      <c r="D249" s="131" t="s">
        <v>169</v>
      </c>
      <c r="E249" s="131" t="s">
        <v>169</v>
      </c>
      <c r="F249" s="132">
        <v>1427.8988991500003</v>
      </c>
      <c r="G249" s="131" t="s">
        <v>168</v>
      </c>
    </row>
    <row r="250" spans="1:7" x14ac:dyDescent="0.2">
      <c r="A250" s="131">
        <v>2022</v>
      </c>
      <c r="B250" s="131" t="s">
        <v>53</v>
      </c>
      <c r="C250" s="131" t="s">
        <v>169</v>
      </c>
      <c r="D250" s="131" t="s">
        <v>169</v>
      </c>
      <c r="E250" s="131" t="s">
        <v>169</v>
      </c>
      <c r="F250" s="132">
        <v>323.67563180000002</v>
      </c>
      <c r="G250" s="131" t="s">
        <v>168</v>
      </c>
    </row>
    <row r="251" spans="1:7" x14ac:dyDescent="0.2">
      <c r="A251" s="131">
        <v>2022</v>
      </c>
      <c r="B251" s="131" t="s">
        <v>56</v>
      </c>
      <c r="C251" s="131" t="s">
        <v>169</v>
      </c>
      <c r="D251" s="131" t="s">
        <v>169</v>
      </c>
      <c r="E251" s="131" t="s">
        <v>169</v>
      </c>
      <c r="F251" s="132">
        <v>796.40721608099989</v>
      </c>
      <c r="G251" s="131" t="s">
        <v>168</v>
      </c>
    </row>
    <row r="252" spans="1:7" x14ac:dyDescent="0.2">
      <c r="A252" s="131">
        <v>2022</v>
      </c>
      <c r="B252" s="131" t="s">
        <v>58</v>
      </c>
      <c r="C252" s="131" t="s">
        <v>169</v>
      </c>
      <c r="D252" s="131" t="s">
        <v>169</v>
      </c>
      <c r="E252" s="131" t="s">
        <v>169</v>
      </c>
      <c r="F252" s="132">
        <v>1483.8152574907383</v>
      </c>
      <c r="G252" s="131" t="s">
        <v>168</v>
      </c>
    </row>
    <row r="253" spans="1:7" x14ac:dyDescent="0.2">
      <c r="A253" s="131">
        <v>2022</v>
      </c>
      <c r="B253" s="131" t="s">
        <v>60</v>
      </c>
      <c r="C253" s="131" t="s">
        <v>169</v>
      </c>
      <c r="D253" s="131" t="s">
        <v>169</v>
      </c>
      <c r="E253" s="131" t="s">
        <v>169</v>
      </c>
      <c r="F253" s="132">
        <v>-505.96577086000002</v>
      </c>
      <c r="G253" s="131" t="s">
        <v>168</v>
      </c>
    </row>
    <row r="254" spans="1:7" x14ac:dyDescent="0.2">
      <c r="A254" s="131">
        <v>2022</v>
      </c>
      <c r="B254" s="131" t="s">
        <v>63</v>
      </c>
      <c r="C254" s="131" t="s">
        <v>169</v>
      </c>
      <c r="D254" s="131" t="s">
        <v>169</v>
      </c>
      <c r="E254" s="131" t="s">
        <v>169</v>
      </c>
      <c r="F254" s="132">
        <v>-128.57787363</v>
      </c>
      <c r="G254" s="131" t="s">
        <v>168</v>
      </c>
    </row>
    <row r="255" spans="1:7" x14ac:dyDescent="0.2">
      <c r="A255" s="131">
        <v>2022</v>
      </c>
      <c r="B255" s="131" t="s">
        <v>66</v>
      </c>
      <c r="C255" s="131" t="s">
        <v>169</v>
      </c>
      <c r="D255" s="131" t="s">
        <v>169</v>
      </c>
      <c r="E255" s="131" t="s">
        <v>169</v>
      </c>
      <c r="F255" s="132">
        <v>5311.169661910325</v>
      </c>
      <c r="G255" s="131" t="s">
        <v>168</v>
      </c>
    </row>
    <row r="256" spans="1:7" x14ac:dyDescent="0.2">
      <c r="A256" s="131">
        <v>2022</v>
      </c>
      <c r="B256" s="131" t="s">
        <v>173</v>
      </c>
      <c r="C256" s="131" t="s">
        <v>169</v>
      </c>
      <c r="D256" s="131" t="s">
        <v>169</v>
      </c>
      <c r="E256" s="131" t="s">
        <v>174</v>
      </c>
      <c r="F256" s="132">
        <v>1515.2494496200002</v>
      </c>
      <c r="G256" s="131" t="s">
        <v>168</v>
      </c>
    </row>
    <row r="257" spans="1:7" x14ac:dyDescent="0.2">
      <c r="A257" s="131">
        <v>2022</v>
      </c>
      <c r="B257" s="131" t="s">
        <v>173</v>
      </c>
      <c r="C257" s="131" t="s">
        <v>169</v>
      </c>
      <c r="D257" s="131" t="s">
        <v>169</v>
      </c>
      <c r="E257" s="131" t="s">
        <v>175</v>
      </c>
      <c r="F257" s="132">
        <v>774.15317859000004</v>
      </c>
      <c r="G257" s="131" t="s">
        <v>168</v>
      </c>
    </row>
    <row r="258" spans="1:7" x14ac:dyDescent="0.2">
      <c r="A258" s="131">
        <v>2022</v>
      </c>
      <c r="B258" s="131" t="s">
        <v>173</v>
      </c>
      <c r="C258" s="131" t="s">
        <v>169</v>
      </c>
      <c r="D258" s="131" t="s">
        <v>169</v>
      </c>
      <c r="E258" s="131" t="s">
        <v>176</v>
      </c>
      <c r="F258" s="132">
        <v>1504.3813085600002</v>
      </c>
      <c r="G258" s="131" t="s">
        <v>168</v>
      </c>
    </row>
    <row r="259" spans="1:7" x14ac:dyDescent="0.2">
      <c r="A259" s="131">
        <v>2022</v>
      </c>
      <c r="B259" s="131" t="s">
        <v>173</v>
      </c>
      <c r="C259" s="131" t="s">
        <v>169</v>
      </c>
      <c r="D259" s="131" t="s">
        <v>169</v>
      </c>
      <c r="E259" s="131" t="s">
        <v>177</v>
      </c>
      <c r="F259" s="132">
        <v>1085.3079627</v>
      </c>
      <c r="G259" s="131" t="s">
        <v>168</v>
      </c>
    </row>
    <row r="260" spans="1:7" x14ac:dyDescent="0.2">
      <c r="A260" s="131">
        <v>2022</v>
      </c>
      <c r="B260" s="131" t="s">
        <v>173</v>
      </c>
      <c r="C260" s="131" t="s">
        <v>169</v>
      </c>
      <c r="D260" s="131" t="s">
        <v>169</v>
      </c>
      <c r="E260" s="131" t="s">
        <v>178</v>
      </c>
      <c r="F260" s="132">
        <v>204.74291908000004</v>
      </c>
      <c r="G260" s="131" t="s">
        <v>168</v>
      </c>
    </row>
    <row r="261" spans="1:7" x14ac:dyDescent="0.2">
      <c r="A261" s="131">
        <v>2022</v>
      </c>
      <c r="B261" s="131" t="s">
        <v>179</v>
      </c>
      <c r="C261" s="131" t="s">
        <v>169</v>
      </c>
      <c r="D261" s="131" t="s">
        <v>169</v>
      </c>
      <c r="E261" s="131" t="s">
        <v>40</v>
      </c>
      <c r="F261" s="132">
        <v>56.857847550000002</v>
      </c>
      <c r="G261" s="131" t="s">
        <v>168</v>
      </c>
    </row>
    <row r="262" spans="1:7" x14ac:dyDescent="0.2">
      <c r="A262" s="131">
        <v>2022</v>
      </c>
      <c r="B262" s="131" t="s">
        <v>180</v>
      </c>
      <c r="C262" s="131" t="s">
        <v>169</v>
      </c>
      <c r="D262" s="131" t="s">
        <v>169</v>
      </c>
      <c r="E262" s="131" t="s">
        <v>40</v>
      </c>
      <c r="F262" s="132">
        <v>2.5135969999999999</v>
      </c>
      <c r="G262" s="131" t="s">
        <v>168</v>
      </c>
    </row>
    <row r="263" spans="1:7" x14ac:dyDescent="0.2">
      <c r="A263" s="131">
        <v>2022</v>
      </c>
      <c r="B263" s="131" t="s">
        <v>181</v>
      </c>
      <c r="C263" s="131" t="s">
        <v>169</v>
      </c>
      <c r="D263" s="131" t="s">
        <v>169</v>
      </c>
      <c r="E263" s="131" t="s">
        <v>182</v>
      </c>
      <c r="F263" s="132">
        <v>1504.3060717200001</v>
      </c>
      <c r="G263" s="131" t="s">
        <v>168</v>
      </c>
    </row>
    <row r="264" spans="1:7" x14ac:dyDescent="0.2">
      <c r="A264" s="131">
        <v>2022</v>
      </c>
      <c r="B264" s="131" t="s">
        <v>181</v>
      </c>
      <c r="C264" s="131" t="s">
        <v>169</v>
      </c>
      <c r="D264" s="131" t="s">
        <v>169</v>
      </c>
      <c r="E264" s="131" t="s">
        <v>183</v>
      </c>
      <c r="F264" s="132">
        <v>185.04573988999999</v>
      </c>
      <c r="G264" s="131" t="s">
        <v>168</v>
      </c>
    </row>
    <row r="265" spans="1:7" x14ac:dyDescent="0.2">
      <c r="A265" s="131">
        <v>2022</v>
      </c>
      <c r="B265" s="131" t="s">
        <v>181</v>
      </c>
      <c r="C265" s="131" t="s">
        <v>169</v>
      </c>
      <c r="D265" s="131" t="s">
        <v>169</v>
      </c>
      <c r="E265" s="131" t="s">
        <v>184</v>
      </c>
      <c r="F265" s="132">
        <v>148.10871376</v>
      </c>
      <c r="G265" s="131" t="s">
        <v>168</v>
      </c>
    </row>
    <row r="266" spans="1:7" x14ac:dyDescent="0.2">
      <c r="A266" s="131">
        <v>2022</v>
      </c>
      <c r="B266" s="131" t="s">
        <v>181</v>
      </c>
      <c r="C266" s="131" t="s">
        <v>169</v>
      </c>
      <c r="D266" s="131" t="s">
        <v>169</v>
      </c>
      <c r="E266" s="131" t="s">
        <v>185</v>
      </c>
      <c r="F266" s="132">
        <v>193.75388611999998</v>
      </c>
      <c r="G266" s="131" t="s">
        <v>168</v>
      </c>
    </row>
    <row r="267" spans="1:7" x14ac:dyDescent="0.2">
      <c r="A267" s="131">
        <v>2022</v>
      </c>
      <c r="B267" s="131" t="s">
        <v>186</v>
      </c>
      <c r="C267" s="131" t="s">
        <v>169</v>
      </c>
      <c r="D267" s="131" t="s">
        <v>169</v>
      </c>
      <c r="E267" s="131" t="s">
        <v>146</v>
      </c>
      <c r="F267" s="132">
        <v>1.7820659999999999</v>
      </c>
      <c r="G267" s="131" t="s">
        <v>168</v>
      </c>
    </row>
    <row r="268" spans="1:7" x14ac:dyDescent="0.2">
      <c r="A268" s="131">
        <v>2022</v>
      </c>
      <c r="B268" s="131" t="s">
        <v>187</v>
      </c>
      <c r="C268" s="131" t="s">
        <v>169</v>
      </c>
      <c r="D268" s="131" t="s">
        <v>169</v>
      </c>
      <c r="E268" s="131" t="s">
        <v>148</v>
      </c>
      <c r="F268" s="132">
        <v>3.7945534099999998</v>
      </c>
      <c r="G268" s="131" t="s">
        <v>168</v>
      </c>
    </row>
    <row r="269" spans="1:7" x14ac:dyDescent="0.2">
      <c r="A269" s="131">
        <v>2022</v>
      </c>
      <c r="B269" s="131" t="s">
        <v>188</v>
      </c>
      <c r="C269" s="131" t="s">
        <v>169</v>
      </c>
      <c r="D269" s="131" t="s">
        <v>169</v>
      </c>
      <c r="E269" s="131" t="s">
        <v>189</v>
      </c>
      <c r="F269" s="132">
        <v>381.45985154999994</v>
      </c>
      <c r="G269" s="131" t="s">
        <v>168</v>
      </c>
    </row>
    <row r="270" spans="1:7" x14ac:dyDescent="0.2">
      <c r="A270" s="131">
        <v>2022</v>
      </c>
      <c r="B270" s="131" t="s">
        <v>188</v>
      </c>
      <c r="C270" s="131" t="s">
        <v>169</v>
      </c>
      <c r="D270" s="131" t="s">
        <v>169</v>
      </c>
      <c r="E270" s="131" t="s">
        <v>190</v>
      </c>
      <c r="F270" s="132">
        <v>560.86883753999996</v>
      </c>
      <c r="G270" s="131" t="s">
        <v>168</v>
      </c>
    </row>
    <row r="271" spans="1:7" x14ac:dyDescent="0.2">
      <c r="A271" s="131">
        <v>2022</v>
      </c>
      <c r="B271" s="131" t="s">
        <v>77</v>
      </c>
      <c r="C271" s="131" t="s">
        <v>169</v>
      </c>
      <c r="D271" s="131" t="s">
        <v>169</v>
      </c>
      <c r="E271" s="131" t="s">
        <v>191</v>
      </c>
      <c r="F271" s="132">
        <v>3172.7717077599996</v>
      </c>
      <c r="G271" s="131" t="s">
        <v>168</v>
      </c>
    </row>
    <row r="272" spans="1:7" x14ac:dyDescent="0.2">
      <c r="A272" s="131">
        <v>2022</v>
      </c>
      <c r="B272" s="131" t="s">
        <v>78</v>
      </c>
      <c r="C272" s="131" t="s">
        <v>169</v>
      </c>
      <c r="D272" s="131" t="s">
        <v>169</v>
      </c>
      <c r="E272" s="131" t="s">
        <v>192</v>
      </c>
      <c r="F272" s="132">
        <v>482.04282995122725</v>
      </c>
      <c r="G272" s="131" t="s">
        <v>168</v>
      </c>
    </row>
    <row r="273" spans="1:7" x14ac:dyDescent="0.2">
      <c r="A273" s="131">
        <v>2022</v>
      </c>
      <c r="B273" s="131" t="s">
        <v>193</v>
      </c>
      <c r="C273" s="131" t="s">
        <v>169</v>
      </c>
      <c r="D273" s="131" t="s">
        <v>169</v>
      </c>
      <c r="E273" s="131" t="s">
        <v>169</v>
      </c>
      <c r="F273" s="132">
        <v>117.83121833</v>
      </c>
      <c r="G273" s="131" t="s">
        <v>168</v>
      </c>
    </row>
    <row r="274" spans="1:7" x14ac:dyDescent="0.2">
      <c r="A274" s="131">
        <v>2022</v>
      </c>
      <c r="B274" s="131" t="s">
        <v>194</v>
      </c>
      <c r="C274" s="131" t="s">
        <v>169</v>
      </c>
      <c r="D274" s="131" t="s">
        <v>169</v>
      </c>
      <c r="E274" s="131" t="s">
        <v>195</v>
      </c>
      <c r="F274" s="132">
        <v>733.24873836000006</v>
      </c>
      <c r="G274" s="131" t="s">
        <v>168</v>
      </c>
    </row>
    <row r="275" spans="1:7" x14ac:dyDescent="0.2">
      <c r="A275" s="131">
        <v>2022</v>
      </c>
      <c r="B275" s="131" t="s">
        <v>194</v>
      </c>
      <c r="C275" s="131" t="s">
        <v>169</v>
      </c>
      <c r="D275" s="131" t="s">
        <v>169</v>
      </c>
      <c r="E275" s="131" t="s">
        <v>196</v>
      </c>
      <c r="F275" s="132">
        <v>0.48</v>
      </c>
      <c r="G275" s="131" t="s">
        <v>168</v>
      </c>
    </row>
    <row r="276" spans="1:7" x14ac:dyDescent="0.2">
      <c r="A276" s="131">
        <v>2022</v>
      </c>
      <c r="B276" s="131" t="s">
        <v>88</v>
      </c>
      <c r="C276" s="131" t="s">
        <v>169</v>
      </c>
      <c r="D276" s="131" t="s">
        <v>169</v>
      </c>
      <c r="E276" s="131" t="s">
        <v>169</v>
      </c>
      <c r="F276" s="132">
        <v>2944.3585354431775</v>
      </c>
      <c r="G276" s="131" t="s">
        <v>168</v>
      </c>
    </row>
    <row r="277" spans="1:7" x14ac:dyDescent="0.2">
      <c r="A277" s="131">
        <v>2022</v>
      </c>
      <c r="B277" s="131" t="s">
        <v>90</v>
      </c>
      <c r="C277" s="131" t="s">
        <v>169</v>
      </c>
      <c r="D277" s="131" t="s">
        <v>169</v>
      </c>
      <c r="E277" s="131" t="s">
        <v>169</v>
      </c>
      <c r="F277" s="132">
        <v>294.89946558439766</v>
      </c>
      <c r="G277" s="131" t="s">
        <v>168</v>
      </c>
    </row>
    <row r="278" spans="1:7" x14ac:dyDescent="0.2">
      <c r="A278" s="131">
        <v>2022</v>
      </c>
      <c r="B278" s="131" t="s">
        <v>37</v>
      </c>
      <c r="C278" s="131" t="s">
        <v>169</v>
      </c>
      <c r="D278" s="131" t="s">
        <v>169</v>
      </c>
      <c r="E278" s="131" t="s">
        <v>169</v>
      </c>
      <c r="F278" s="132">
        <v>37324.972772796136</v>
      </c>
      <c r="G278" s="131" t="s">
        <v>168</v>
      </c>
    </row>
    <row r="279" spans="1:7" x14ac:dyDescent="0.2">
      <c r="A279" s="131">
        <v>2022</v>
      </c>
      <c r="B279" s="131" t="s">
        <v>41</v>
      </c>
      <c r="C279" s="131" t="s">
        <v>169</v>
      </c>
      <c r="D279" s="131" t="s">
        <v>169</v>
      </c>
      <c r="E279" s="131" t="s">
        <v>169</v>
      </c>
      <c r="F279" s="132">
        <v>9761.1744814203412</v>
      </c>
      <c r="G279" s="131" t="s">
        <v>168</v>
      </c>
    </row>
    <row r="280" spans="1:7" x14ac:dyDescent="0.2">
      <c r="A280" s="131">
        <v>2022</v>
      </c>
      <c r="B280" s="131" t="s">
        <v>38</v>
      </c>
      <c r="C280" s="131" t="s">
        <v>169</v>
      </c>
      <c r="D280" s="131" t="s">
        <v>169</v>
      </c>
      <c r="E280" s="131" t="s">
        <v>169</v>
      </c>
      <c r="F280" s="132">
        <v>41493.635901042391</v>
      </c>
      <c r="G280" s="131" t="s">
        <v>168</v>
      </c>
    </row>
    <row r="281" spans="1:7" x14ac:dyDescent="0.2">
      <c r="A281" s="131">
        <v>2022</v>
      </c>
      <c r="B281" s="131" t="s">
        <v>44</v>
      </c>
      <c r="C281" s="131" t="s">
        <v>169</v>
      </c>
      <c r="D281" s="131" t="s">
        <v>169</v>
      </c>
      <c r="E281" s="131" t="s">
        <v>169</v>
      </c>
      <c r="F281" s="132">
        <v>5592.5113531740835</v>
      </c>
      <c r="G281" s="131" t="s">
        <v>168</v>
      </c>
    </row>
    <row r="282" spans="1:7" x14ac:dyDescent="0.2">
      <c r="A282" s="131">
        <v>2022</v>
      </c>
      <c r="B282" s="131" t="s">
        <v>110</v>
      </c>
      <c r="C282" s="131" t="s">
        <v>169</v>
      </c>
      <c r="D282" s="131" t="s">
        <v>169</v>
      </c>
      <c r="E282" s="131" t="s">
        <v>169</v>
      </c>
      <c r="F282" s="132">
        <v>18291.242690098923</v>
      </c>
      <c r="G282" s="131" t="s">
        <v>168</v>
      </c>
    </row>
    <row r="283" spans="1:7" x14ac:dyDescent="0.2">
      <c r="A283" s="131">
        <v>2022</v>
      </c>
      <c r="B283" s="131" t="s">
        <v>112</v>
      </c>
      <c r="C283" s="131" t="s">
        <v>169</v>
      </c>
      <c r="D283" s="131" t="s">
        <v>169</v>
      </c>
      <c r="E283" s="131" t="s">
        <v>169</v>
      </c>
      <c r="F283" s="132">
        <v>3765.4474108979357</v>
      </c>
      <c r="G283" s="131" t="s">
        <v>168</v>
      </c>
    </row>
    <row r="284" spans="1:7" x14ac:dyDescent="0.2">
      <c r="A284" s="131">
        <v>2022</v>
      </c>
      <c r="B284" s="131" t="s">
        <v>116</v>
      </c>
      <c r="C284" s="131" t="s">
        <v>169</v>
      </c>
      <c r="D284" s="131" t="s">
        <v>169</v>
      </c>
      <c r="E284" s="131" t="s">
        <v>169</v>
      </c>
      <c r="F284" s="132">
        <v>255.57340635548806</v>
      </c>
      <c r="G284" s="131" t="s">
        <v>168</v>
      </c>
    </row>
    <row r="285" spans="1:7" x14ac:dyDescent="0.2">
      <c r="A285" s="131">
        <v>2022</v>
      </c>
      <c r="B285" s="131" t="s">
        <v>143</v>
      </c>
      <c r="C285" s="131" t="s">
        <v>169</v>
      </c>
      <c r="D285" s="131" t="s">
        <v>169</v>
      </c>
      <c r="E285" s="131" t="s">
        <v>169</v>
      </c>
      <c r="F285" s="132">
        <v>330.6267915564751</v>
      </c>
      <c r="G285" s="131" t="s">
        <v>168</v>
      </c>
    </row>
    <row r="286" spans="1:7" x14ac:dyDescent="0.2">
      <c r="A286" s="131">
        <v>2022</v>
      </c>
      <c r="B286" s="131" t="s">
        <v>114</v>
      </c>
      <c r="C286" s="131" t="s">
        <v>169</v>
      </c>
      <c r="D286" s="131" t="s">
        <v>169</v>
      </c>
      <c r="E286" s="131" t="s">
        <v>169</v>
      </c>
      <c r="F286" s="132">
        <v>8.8641604100000002</v>
      </c>
      <c r="G286" s="131" t="s">
        <v>168</v>
      </c>
    </row>
    <row r="287" spans="1:7" x14ac:dyDescent="0.2">
      <c r="A287" s="131" t="s">
        <v>170</v>
      </c>
      <c r="B287" s="131" t="s">
        <v>3</v>
      </c>
      <c r="C287" s="131" t="s">
        <v>169</v>
      </c>
      <c r="D287" s="131" t="s">
        <v>169</v>
      </c>
      <c r="E287" s="131" t="s">
        <v>169</v>
      </c>
      <c r="F287" s="132">
        <v>123626.1279615972</v>
      </c>
      <c r="G287" s="131" t="s">
        <v>168</v>
      </c>
    </row>
    <row r="288" spans="1:7" x14ac:dyDescent="0.2">
      <c r="A288" s="131" t="s">
        <v>170</v>
      </c>
      <c r="B288" s="131" t="s">
        <v>11</v>
      </c>
      <c r="C288" s="131" t="s">
        <v>169</v>
      </c>
      <c r="D288" s="131" t="s">
        <v>169</v>
      </c>
      <c r="E288" s="131" t="s">
        <v>169</v>
      </c>
      <c r="F288" s="132">
        <v>2514.9869857144204</v>
      </c>
      <c r="G288" s="131" t="s">
        <v>168</v>
      </c>
    </row>
    <row r="289" spans="1:7" x14ac:dyDescent="0.2">
      <c r="A289" s="131" t="s">
        <v>170</v>
      </c>
      <c r="B289" s="131" t="s">
        <v>15</v>
      </c>
      <c r="C289" s="131" t="s">
        <v>169</v>
      </c>
      <c r="D289" s="131" t="s">
        <v>169</v>
      </c>
      <c r="E289" s="131" t="s">
        <v>169</v>
      </c>
      <c r="F289" s="132">
        <v>-346.02156821481731</v>
      </c>
      <c r="G289" s="131" t="s">
        <v>168</v>
      </c>
    </row>
    <row r="290" spans="1:7" x14ac:dyDescent="0.2">
      <c r="A290" s="131" t="s">
        <v>170</v>
      </c>
      <c r="B290" s="131" t="s">
        <v>17</v>
      </c>
      <c r="C290" s="131" t="s">
        <v>169</v>
      </c>
      <c r="D290" s="131" t="s">
        <v>169</v>
      </c>
      <c r="E290" s="131" t="s">
        <v>169</v>
      </c>
      <c r="F290" s="132">
        <v>35804.273222329997</v>
      </c>
      <c r="G290" s="131" t="s">
        <v>168</v>
      </c>
    </row>
    <row r="291" spans="1:7" x14ac:dyDescent="0.2">
      <c r="A291" s="131" t="s">
        <v>170</v>
      </c>
      <c r="B291" s="131" t="s">
        <v>21</v>
      </c>
      <c r="C291" s="131" t="s">
        <v>169</v>
      </c>
      <c r="D291" s="131" t="s">
        <v>169</v>
      </c>
      <c r="E291" s="131" t="s">
        <v>169</v>
      </c>
      <c r="F291" s="132">
        <v>30017.8880357991</v>
      </c>
      <c r="G291" s="131" t="s">
        <v>168</v>
      </c>
    </row>
    <row r="292" spans="1:7" x14ac:dyDescent="0.2">
      <c r="A292" s="131" t="s">
        <v>170</v>
      </c>
      <c r="B292" s="131" t="s">
        <v>25</v>
      </c>
      <c r="C292" s="131" t="s">
        <v>169</v>
      </c>
      <c r="D292" s="131" t="s">
        <v>169</v>
      </c>
      <c r="E292" s="131" t="s">
        <v>169</v>
      </c>
      <c r="F292" s="132">
        <v>5786.3851865308843</v>
      </c>
      <c r="G292" s="131" t="s">
        <v>168</v>
      </c>
    </row>
    <row r="293" spans="1:7" x14ac:dyDescent="0.2">
      <c r="A293" s="131" t="s">
        <v>170</v>
      </c>
      <c r="B293" s="131" t="s">
        <v>5</v>
      </c>
      <c r="C293" s="131" t="s">
        <v>169</v>
      </c>
      <c r="D293" s="131" t="s">
        <v>169</v>
      </c>
      <c r="E293" s="131" t="s">
        <v>169</v>
      </c>
      <c r="F293" s="132">
        <v>41982.9381347616</v>
      </c>
      <c r="G293" s="131" t="s">
        <v>168</v>
      </c>
    </row>
    <row r="294" spans="1:7" x14ac:dyDescent="0.2">
      <c r="A294" s="131" t="s">
        <v>170</v>
      </c>
      <c r="B294" s="131" t="s">
        <v>9</v>
      </c>
      <c r="C294" s="131" t="s">
        <v>169</v>
      </c>
      <c r="D294" s="131" t="s">
        <v>169</v>
      </c>
      <c r="E294" s="131" t="s">
        <v>169</v>
      </c>
      <c r="F294" s="132">
        <v>39671.366021930524</v>
      </c>
      <c r="G294" s="131" t="s">
        <v>168</v>
      </c>
    </row>
    <row r="295" spans="1:7" x14ac:dyDescent="0.2">
      <c r="A295" s="131" t="s">
        <v>170</v>
      </c>
      <c r="B295" s="131" t="s">
        <v>10</v>
      </c>
      <c r="C295" s="131" t="s">
        <v>169</v>
      </c>
      <c r="D295" s="131" t="s">
        <v>169</v>
      </c>
      <c r="E295" s="131" t="s">
        <v>169</v>
      </c>
      <c r="F295" s="132">
        <v>10278.610495337412</v>
      </c>
      <c r="G295" s="131" t="s">
        <v>168</v>
      </c>
    </row>
    <row r="296" spans="1:7" x14ac:dyDescent="0.2">
      <c r="A296" s="131" t="s">
        <v>170</v>
      </c>
      <c r="B296" s="131" t="s">
        <v>13</v>
      </c>
      <c r="C296" s="131" t="s">
        <v>169</v>
      </c>
      <c r="D296" s="131" t="s">
        <v>169</v>
      </c>
      <c r="E296" s="131" t="s">
        <v>169</v>
      </c>
      <c r="F296" s="132">
        <v>26751.906098629534</v>
      </c>
      <c r="G296" s="131" t="s">
        <v>168</v>
      </c>
    </row>
    <row r="297" spans="1:7" x14ac:dyDescent="0.2">
      <c r="A297" s="131" t="s">
        <v>170</v>
      </c>
      <c r="B297" s="131" t="s">
        <v>19</v>
      </c>
      <c r="C297" s="131" t="s">
        <v>169</v>
      </c>
      <c r="D297" s="131" t="s">
        <v>169</v>
      </c>
      <c r="E297" s="131" t="s">
        <v>169</v>
      </c>
      <c r="F297" s="132">
        <v>4671.6930239676421</v>
      </c>
      <c r="G297" s="131" t="s">
        <v>168</v>
      </c>
    </row>
    <row r="298" spans="1:7" x14ac:dyDescent="0.2">
      <c r="A298" s="131" t="s">
        <v>170</v>
      </c>
      <c r="B298" s="131" t="s">
        <v>23</v>
      </c>
      <c r="C298" s="131" t="s">
        <v>169</v>
      </c>
      <c r="D298" s="131" t="s">
        <v>169</v>
      </c>
      <c r="E298" s="131" t="s">
        <v>169</v>
      </c>
      <c r="F298" s="132">
        <v>38242.852826798015</v>
      </c>
      <c r="G298" s="131" t="s">
        <v>168</v>
      </c>
    </row>
    <row r="299" spans="1:7" x14ac:dyDescent="0.2">
      <c r="A299" s="131" t="s">
        <v>170</v>
      </c>
      <c r="B299" s="131" t="s">
        <v>27</v>
      </c>
      <c r="C299" s="131" t="s">
        <v>169</v>
      </c>
      <c r="D299" s="131" t="s">
        <v>169</v>
      </c>
      <c r="E299" s="131" t="s">
        <v>169</v>
      </c>
      <c r="F299" s="132">
        <v>20306.860763948109</v>
      </c>
      <c r="G299" s="131" t="s">
        <v>168</v>
      </c>
    </row>
    <row r="300" spans="1:7" x14ac:dyDescent="0.2">
      <c r="A300" s="131" t="s">
        <v>170</v>
      </c>
      <c r="B300" s="131" t="s">
        <v>29</v>
      </c>
      <c r="C300" s="131" t="s">
        <v>169</v>
      </c>
      <c r="D300" s="131" t="s">
        <v>169</v>
      </c>
      <c r="E300" s="131" t="s">
        <v>169</v>
      </c>
      <c r="F300" s="132">
        <v>17935.992062849906</v>
      </c>
      <c r="G300" s="131" t="s">
        <v>168</v>
      </c>
    </row>
    <row r="301" spans="1:7" x14ac:dyDescent="0.2">
      <c r="A301" s="131" t="s">
        <v>170</v>
      </c>
      <c r="B301" s="131" t="s">
        <v>42</v>
      </c>
      <c r="C301" s="131" t="s">
        <v>169</v>
      </c>
      <c r="D301" s="131" t="s">
        <v>169</v>
      </c>
      <c r="E301" s="131" t="s">
        <v>169</v>
      </c>
      <c r="F301" s="132">
        <v>19442.500435124221</v>
      </c>
      <c r="G301" s="131" t="s">
        <v>168</v>
      </c>
    </row>
    <row r="302" spans="1:7" x14ac:dyDescent="0.2">
      <c r="A302" s="131" t="s">
        <v>170</v>
      </c>
      <c r="B302" s="131" t="s">
        <v>45</v>
      </c>
      <c r="C302" s="131" t="s">
        <v>169</v>
      </c>
      <c r="D302" s="131" t="s">
        <v>169</v>
      </c>
      <c r="E302" s="131" t="s">
        <v>169</v>
      </c>
      <c r="F302" s="132">
        <v>3024.9106064490888</v>
      </c>
      <c r="G302" s="131" t="s">
        <v>168</v>
      </c>
    </row>
    <row r="303" spans="1:7" x14ac:dyDescent="0.2">
      <c r="A303" s="131" t="s">
        <v>170</v>
      </c>
      <c r="B303" s="131" t="s">
        <v>47</v>
      </c>
      <c r="C303" s="131" t="s">
        <v>169</v>
      </c>
      <c r="D303" s="131" t="s">
        <v>169</v>
      </c>
      <c r="E303" s="131" t="s">
        <v>169</v>
      </c>
      <c r="F303" s="132">
        <v>2658.9193276276178</v>
      </c>
      <c r="G303" s="131" t="s">
        <v>168</v>
      </c>
    </row>
    <row r="304" spans="1:7" x14ac:dyDescent="0.2">
      <c r="A304" s="131" t="s">
        <v>170</v>
      </c>
      <c r="B304" s="131" t="s">
        <v>48</v>
      </c>
      <c r="C304" s="131" t="s">
        <v>169</v>
      </c>
      <c r="D304" s="131" t="s">
        <v>169</v>
      </c>
      <c r="E304" s="131" t="s">
        <v>169</v>
      </c>
      <c r="F304" s="132">
        <v>365.9912788214711</v>
      </c>
      <c r="G304" s="131" t="s">
        <v>168</v>
      </c>
    </row>
    <row r="305" spans="1:7" x14ac:dyDescent="0.2">
      <c r="A305" s="131" t="s">
        <v>170</v>
      </c>
      <c r="B305" s="131" t="s">
        <v>49</v>
      </c>
      <c r="C305" s="131" t="s">
        <v>169</v>
      </c>
      <c r="D305" s="131" t="s">
        <v>169</v>
      </c>
      <c r="E305" s="131" t="s">
        <v>169</v>
      </c>
      <c r="F305" s="132">
        <v>4396.4575036303986</v>
      </c>
      <c r="G305" s="131" t="s">
        <v>168</v>
      </c>
    </row>
    <row r="306" spans="1:7" x14ac:dyDescent="0.2">
      <c r="A306" s="131" t="s">
        <v>170</v>
      </c>
      <c r="B306" s="131" t="s">
        <v>52</v>
      </c>
      <c r="C306" s="131" t="s">
        <v>169</v>
      </c>
      <c r="D306" s="131" t="s">
        <v>169</v>
      </c>
      <c r="E306" s="131" t="s">
        <v>169</v>
      </c>
      <c r="F306" s="132">
        <v>1442.6769409100002</v>
      </c>
      <c r="G306" s="131" t="s">
        <v>168</v>
      </c>
    </row>
    <row r="307" spans="1:7" x14ac:dyDescent="0.2">
      <c r="A307" s="131" t="s">
        <v>170</v>
      </c>
      <c r="B307" s="131" t="s">
        <v>53</v>
      </c>
      <c r="C307" s="131" t="s">
        <v>169</v>
      </c>
      <c r="D307" s="131" t="s">
        <v>169</v>
      </c>
      <c r="E307" s="131" t="s">
        <v>169</v>
      </c>
      <c r="F307" s="132">
        <v>302.53368802</v>
      </c>
      <c r="G307" s="131" t="s">
        <v>168</v>
      </c>
    </row>
    <row r="308" spans="1:7" x14ac:dyDescent="0.2">
      <c r="A308" s="131" t="s">
        <v>170</v>
      </c>
      <c r="B308" s="131" t="s">
        <v>56</v>
      </c>
      <c r="C308" s="131" t="s">
        <v>169</v>
      </c>
      <c r="D308" s="131" t="s">
        <v>169</v>
      </c>
      <c r="E308" s="131" t="s">
        <v>169</v>
      </c>
      <c r="F308" s="132">
        <v>769.77635678441993</v>
      </c>
      <c r="G308" s="131" t="s">
        <v>168</v>
      </c>
    </row>
    <row r="309" spans="1:7" x14ac:dyDescent="0.2">
      <c r="A309" s="131" t="s">
        <v>170</v>
      </c>
      <c r="B309" s="131" t="s">
        <v>58</v>
      </c>
      <c r="C309" s="131" t="s">
        <v>169</v>
      </c>
      <c r="D309" s="131" t="s">
        <v>169</v>
      </c>
      <c r="E309" s="131" t="s">
        <v>169</v>
      </c>
      <c r="F309" s="132">
        <v>1881.470517915978</v>
      </c>
      <c r="G309" s="131" t="s">
        <v>168</v>
      </c>
    </row>
    <row r="310" spans="1:7" x14ac:dyDescent="0.2">
      <c r="A310" s="131" t="s">
        <v>170</v>
      </c>
      <c r="B310" s="131" t="s">
        <v>60</v>
      </c>
      <c r="C310" s="131" t="s">
        <v>169</v>
      </c>
      <c r="D310" s="131" t="s">
        <v>169</v>
      </c>
      <c r="E310" s="131" t="s">
        <v>169</v>
      </c>
      <c r="F310" s="132">
        <v>-465.27925443481729</v>
      </c>
      <c r="G310" s="131" t="s">
        <v>168</v>
      </c>
    </row>
    <row r="311" spans="1:7" x14ac:dyDescent="0.2">
      <c r="A311" s="131" t="s">
        <v>170</v>
      </c>
      <c r="B311" s="131" t="s">
        <v>63</v>
      </c>
      <c r="C311" s="131" t="s">
        <v>169</v>
      </c>
      <c r="D311" s="131" t="s">
        <v>169</v>
      </c>
      <c r="E311" s="131" t="s">
        <v>169</v>
      </c>
      <c r="F311" s="132">
        <v>-119.25768622000001</v>
      </c>
      <c r="G311" s="131" t="s">
        <v>168</v>
      </c>
    </row>
    <row r="312" spans="1:7" x14ac:dyDescent="0.2">
      <c r="A312" s="131" t="s">
        <v>170</v>
      </c>
      <c r="B312" s="131" t="s">
        <v>66</v>
      </c>
      <c r="C312" s="131" t="s">
        <v>169</v>
      </c>
      <c r="D312" s="131" t="s">
        <v>169</v>
      </c>
      <c r="E312" s="131" t="s">
        <v>169</v>
      </c>
      <c r="F312" s="132">
        <v>5617.4286877786271</v>
      </c>
      <c r="G312" s="131" t="s">
        <v>168</v>
      </c>
    </row>
    <row r="313" spans="1:7" x14ac:dyDescent="0.2">
      <c r="A313" s="131" t="s">
        <v>170</v>
      </c>
      <c r="B313" s="131" t="s">
        <v>173</v>
      </c>
      <c r="C313" s="131" t="s">
        <v>169</v>
      </c>
      <c r="D313" s="131" t="s">
        <v>169</v>
      </c>
      <c r="E313" s="131" t="s">
        <v>174</v>
      </c>
      <c r="F313" s="132">
        <v>2688.79184394</v>
      </c>
      <c r="G313" s="131" t="s">
        <v>168</v>
      </c>
    </row>
    <row r="314" spans="1:7" x14ac:dyDescent="0.2">
      <c r="A314" s="131" t="s">
        <v>170</v>
      </c>
      <c r="B314" s="131" t="s">
        <v>173</v>
      </c>
      <c r="C314" s="131" t="s">
        <v>169</v>
      </c>
      <c r="D314" s="131" t="s">
        <v>169</v>
      </c>
      <c r="E314" s="131" t="s">
        <v>175</v>
      </c>
      <c r="F314" s="132">
        <v>2045.2799035000003</v>
      </c>
      <c r="G314" s="131" t="s">
        <v>168</v>
      </c>
    </row>
    <row r="315" spans="1:7" x14ac:dyDescent="0.2">
      <c r="A315" s="131" t="s">
        <v>170</v>
      </c>
      <c r="B315" s="131" t="s">
        <v>173</v>
      </c>
      <c r="C315" s="131" t="s">
        <v>169</v>
      </c>
      <c r="D315" s="131" t="s">
        <v>169</v>
      </c>
      <c r="E315" s="131" t="s">
        <v>176</v>
      </c>
      <c r="F315" s="132">
        <v>2012.2105249100005</v>
      </c>
      <c r="G315" s="131" t="s">
        <v>168</v>
      </c>
    </row>
    <row r="316" spans="1:7" x14ac:dyDescent="0.2">
      <c r="A316" s="131" t="s">
        <v>170</v>
      </c>
      <c r="B316" s="131" t="s">
        <v>173</v>
      </c>
      <c r="C316" s="131" t="s">
        <v>169</v>
      </c>
      <c r="D316" s="131" t="s">
        <v>169</v>
      </c>
      <c r="E316" s="131" t="s">
        <v>177</v>
      </c>
      <c r="F316" s="132">
        <v>1053.1279180299998</v>
      </c>
      <c r="G316" s="131" t="s">
        <v>168</v>
      </c>
    </row>
    <row r="317" spans="1:7" x14ac:dyDescent="0.2">
      <c r="A317" s="131" t="s">
        <v>170</v>
      </c>
      <c r="B317" s="131" t="s">
        <v>173</v>
      </c>
      <c r="C317" s="131" t="s">
        <v>169</v>
      </c>
      <c r="D317" s="131" t="s">
        <v>169</v>
      </c>
      <c r="E317" s="131" t="s">
        <v>178</v>
      </c>
      <c r="F317" s="132">
        <v>223.97351666000003</v>
      </c>
      <c r="G317" s="131" t="s">
        <v>168</v>
      </c>
    </row>
    <row r="318" spans="1:7" x14ac:dyDescent="0.2">
      <c r="A318" s="131" t="s">
        <v>170</v>
      </c>
      <c r="B318" s="131" t="s">
        <v>179</v>
      </c>
      <c r="C318" s="131" t="s">
        <v>169</v>
      </c>
      <c r="D318" s="131" t="s">
        <v>169</v>
      </c>
      <c r="E318" s="131" t="s">
        <v>40</v>
      </c>
      <c r="F318" s="132">
        <v>56.889672539999999</v>
      </c>
      <c r="G318" s="131" t="s">
        <v>168</v>
      </c>
    </row>
    <row r="319" spans="1:7" x14ac:dyDescent="0.2">
      <c r="A319" s="131" t="s">
        <v>170</v>
      </c>
      <c r="B319" s="131" t="s">
        <v>180</v>
      </c>
      <c r="C319" s="131" t="s">
        <v>169</v>
      </c>
      <c r="D319" s="131" t="s">
        <v>169</v>
      </c>
      <c r="E319" s="131" t="s">
        <v>40</v>
      </c>
      <c r="F319" s="132">
        <v>2.9044540000000003</v>
      </c>
      <c r="G319" s="131" t="s">
        <v>168</v>
      </c>
    </row>
    <row r="320" spans="1:7" x14ac:dyDescent="0.2">
      <c r="A320" s="131" t="s">
        <v>170</v>
      </c>
      <c r="B320" s="131" t="s">
        <v>181</v>
      </c>
      <c r="C320" s="131" t="s">
        <v>169</v>
      </c>
      <c r="D320" s="131" t="s">
        <v>169</v>
      </c>
      <c r="E320" s="131" t="s">
        <v>182</v>
      </c>
      <c r="F320" s="132">
        <v>2731.8457972899992</v>
      </c>
      <c r="G320" s="131" t="s">
        <v>168</v>
      </c>
    </row>
    <row r="321" spans="1:7" x14ac:dyDescent="0.2">
      <c r="A321" s="131" t="s">
        <v>170</v>
      </c>
      <c r="B321" s="131" t="s">
        <v>181</v>
      </c>
      <c r="C321" s="131" t="s">
        <v>169</v>
      </c>
      <c r="D321" s="131" t="s">
        <v>169</v>
      </c>
      <c r="E321" s="131" t="s">
        <v>183</v>
      </c>
      <c r="F321" s="132">
        <v>332.54205692999994</v>
      </c>
      <c r="G321" s="131" t="s">
        <v>168</v>
      </c>
    </row>
    <row r="322" spans="1:7" x14ac:dyDescent="0.2">
      <c r="A322" s="131" t="s">
        <v>170</v>
      </c>
      <c r="B322" s="131" t="s">
        <v>181</v>
      </c>
      <c r="C322" s="131" t="s">
        <v>169</v>
      </c>
      <c r="D322" s="131" t="s">
        <v>169</v>
      </c>
      <c r="E322" s="131" t="s">
        <v>184</v>
      </c>
      <c r="F322" s="132">
        <v>297.11287799999997</v>
      </c>
      <c r="G322" s="131" t="s">
        <v>168</v>
      </c>
    </row>
    <row r="323" spans="1:7" x14ac:dyDescent="0.2">
      <c r="A323" s="131" t="s">
        <v>170</v>
      </c>
      <c r="B323" s="131" t="s">
        <v>181</v>
      </c>
      <c r="C323" s="131" t="s">
        <v>169</v>
      </c>
      <c r="D323" s="131" t="s">
        <v>169</v>
      </c>
      <c r="E323" s="131" t="s">
        <v>185</v>
      </c>
      <c r="F323" s="132">
        <v>191.10545001</v>
      </c>
      <c r="G323" s="131" t="s">
        <v>168</v>
      </c>
    </row>
    <row r="324" spans="1:7" x14ac:dyDescent="0.2">
      <c r="A324" s="131" t="s">
        <v>170</v>
      </c>
      <c r="B324" s="131" t="s">
        <v>186</v>
      </c>
      <c r="C324" s="131" t="s">
        <v>169</v>
      </c>
      <c r="D324" s="131" t="s">
        <v>169</v>
      </c>
      <c r="E324" s="131" t="s">
        <v>146</v>
      </c>
      <c r="F324" s="132">
        <v>2.5370066700000002</v>
      </c>
      <c r="G324" s="131" t="s">
        <v>168</v>
      </c>
    </row>
    <row r="325" spans="1:7" x14ac:dyDescent="0.2">
      <c r="A325" s="131" t="s">
        <v>170</v>
      </c>
      <c r="B325" s="131" t="s">
        <v>187</v>
      </c>
      <c r="C325" s="131" t="s">
        <v>169</v>
      </c>
      <c r="D325" s="131" t="s">
        <v>169</v>
      </c>
      <c r="E325" s="131" t="s">
        <v>148</v>
      </c>
      <c r="F325" s="132">
        <v>3.6519632799999995</v>
      </c>
      <c r="G325" s="131" t="s">
        <v>168</v>
      </c>
    </row>
    <row r="326" spans="1:7" x14ac:dyDescent="0.2">
      <c r="A326" s="131" t="s">
        <v>170</v>
      </c>
      <c r="B326" s="131" t="s">
        <v>188</v>
      </c>
      <c r="C326" s="131" t="s">
        <v>169</v>
      </c>
      <c r="D326" s="131" t="s">
        <v>169</v>
      </c>
      <c r="E326" s="131" t="s">
        <v>189</v>
      </c>
      <c r="F326" s="132">
        <v>541.69030421387231</v>
      </c>
      <c r="G326" s="131" t="s">
        <v>168</v>
      </c>
    </row>
    <row r="327" spans="1:7" x14ac:dyDescent="0.2">
      <c r="A327" s="131" t="s">
        <v>170</v>
      </c>
      <c r="B327" s="131" t="s">
        <v>188</v>
      </c>
      <c r="C327" s="131" t="s">
        <v>169</v>
      </c>
      <c r="D327" s="131" t="s">
        <v>169</v>
      </c>
      <c r="E327" s="131" t="s">
        <v>190</v>
      </c>
      <c r="F327" s="132">
        <v>532.72134873999994</v>
      </c>
      <c r="G327" s="131" t="s">
        <v>168</v>
      </c>
    </row>
    <row r="328" spans="1:7" x14ac:dyDescent="0.2">
      <c r="A328" s="131" t="s">
        <v>170</v>
      </c>
      <c r="B328" s="131" t="s">
        <v>77</v>
      </c>
      <c r="C328" s="131" t="s">
        <v>169</v>
      </c>
      <c r="D328" s="131" t="s">
        <v>169</v>
      </c>
      <c r="E328" s="131" t="s">
        <v>191</v>
      </c>
      <c r="F328" s="132">
        <v>3711.9039321199998</v>
      </c>
      <c r="G328" s="131" t="s">
        <v>168</v>
      </c>
    </row>
    <row r="329" spans="1:7" x14ac:dyDescent="0.2">
      <c r="A329" s="131" t="s">
        <v>170</v>
      </c>
      <c r="B329" s="131" t="s">
        <v>78</v>
      </c>
      <c r="C329" s="131" t="s">
        <v>169</v>
      </c>
      <c r="D329" s="131" t="s">
        <v>169</v>
      </c>
      <c r="E329" s="131" t="s">
        <v>192</v>
      </c>
      <c r="F329" s="132">
        <v>600.23566345722725</v>
      </c>
      <c r="G329" s="131" t="s">
        <v>168</v>
      </c>
    </row>
    <row r="330" spans="1:7" x14ac:dyDescent="0.2">
      <c r="A330" s="131" t="s">
        <v>170</v>
      </c>
      <c r="B330" s="131" t="s">
        <v>193</v>
      </c>
      <c r="C330" s="131" t="s">
        <v>169</v>
      </c>
      <c r="D330" s="131" t="s">
        <v>169</v>
      </c>
      <c r="E330" s="131" t="s">
        <v>169</v>
      </c>
      <c r="F330" s="132">
        <v>120.65627883000001</v>
      </c>
      <c r="G330" s="131" t="s">
        <v>168</v>
      </c>
    </row>
    <row r="331" spans="1:7" x14ac:dyDescent="0.2">
      <c r="A331" s="131" t="s">
        <v>170</v>
      </c>
      <c r="B331" s="131" t="s">
        <v>194</v>
      </c>
      <c r="C331" s="131" t="s">
        <v>169</v>
      </c>
      <c r="D331" s="131" t="s">
        <v>169</v>
      </c>
      <c r="E331" s="131" t="s">
        <v>195</v>
      </c>
      <c r="F331" s="132">
        <v>755.27228104999995</v>
      </c>
      <c r="G331" s="131" t="s">
        <v>168</v>
      </c>
    </row>
    <row r="332" spans="1:7" x14ac:dyDescent="0.2">
      <c r="A332" s="131" t="s">
        <v>170</v>
      </c>
      <c r="B332" s="131" t="s">
        <v>194</v>
      </c>
      <c r="C332" s="131" t="s">
        <v>169</v>
      </c>
      <c r="D332" s="131" t="s">
        <v>169</v>
      </c>
      <c r="E332" s="131" t="s">
        <v>196</v>
      </c>
      <c r="F332" s="132">
        <v>0.48</v>
      </c>
      <c r="G332" s="131" t="s">
        <v>168</v>
      </c>
    </row>
    <row r="333" spans="1:7" x14ac:dyDescent="0.2">
      <c r="A333" s="131" t="s">
        <v>170</v>
      </c>
      <c r="B333" s="131" t="s">
        <v>88</v>
      </c>
      <c r="C333" s="131" t="s">
        <v>169</v>
      </c>
      <c r="D333" s="131" t="s">
        <v>169</v>
      </c>
      <c r="E333" s="131" t="s">
        <v>169</v>
      </c>
      <c r="F333" s="132">
        <v>2974.4181678804043</v>
      </c>
      <c r="G333" s="131" t="s">
        <v>168</v>
      </c>
    </row>
    <row r="334" spans="1:7" x14ac:dyDescent="0.2">
      <c r="A334" s="131" t="s">
        <v>170</v>
      </c>
      <c r="B334" s="131" t="s">
        <v>90</v>
      </c>
      <c r="C334" s="131" t="s">
        <v>169</v>
      </c>
      <c r="D334" s="131" t="s">
        <v>169</v>
      </c>
      <c r="E334" s="131" t="s">
        <v>169</v>
      </c>
      <c r="F334" s="132">
        <v>302.89946558439766</v>
      </c>
      <c r="G334" s="131" t="s">
        <v>168</v>
      </c>
    </row>
    <row r="335" spans="1:7" x14ac:dyDescent="0.2">
      <c r="A335" s="131" t="s">
        <v>170</v>
      </c>
      <c r="B335" s="131" t="s">
        <v>37</v>
      </c>
      <c r="C335" s="131" t="s">
        <v>169</v>
      </c>
      <c r="D335" s="131" t="s">
        <v>169</v>
      </c>
      <c r="E335" s="131" t="s">
        <v>169</v>
      </c>
      <c r="F335" s="132">
        <v>39671.366021930524</v>
      </c>
      <c r="G335" s="131" t="s">
        <v>168</v>
      </c>
    </row>
    <row r="336" spans="1:7" x14ac:dyDescent="0.2">
      <c r="A336" s="131" t="s">
        <v>170</v>
      </c>
      <c r="B336" s="131" t="s">
        <v>41</v>
      </c>
      <c r="C336" s="131" t="s">
        <v>169</v>
      </c>
      <c r="D336" s="131" t="s">
        <v>169</v>
      </c>
      <c r="E336" s="131" t="s">
        <v>169</v>
      </c>
      <c r="F336" s="132">
        <v>10278.610495337412</v>
      </c>
      <c r="G336" s="131" t="s">
        <v>168</v>
      </c>
    </row>
    <row r="337" spans="1:7" x14ac:dyDescent="0.2">
      <c r="A337" s="131" t="s">
        <v>170</v>
      </c>
      <c r="B337" s="131" t="s">
        <v>38</v>
      </c>
      <c r="C337" s="131" t="s">
        <v>169</v>
      </c>
      <c r="D337" s="131" t="s">
        <v>169</v>
      </c>
      <c r="E337" s="131" t="s">
        <v>169</v>
      </c>
      <c r="F337" s="132">
        <v>43960.962801990703</v>
      </c>
      <c r="G337" s="131" t="s">
        <v>168</v>
      </c>
    </row>
    <row r="338" spans="1:7" x14ac:dyDescent="0.2">
      <c r="A338" s="131" t="s">
        <v>170</v>
      </c>
      <c r="B338" s="131" t="s">
        <v>44</v>
      </c>
      <c r="C338" s="131" t="s">
        <v>169</v>
      </c>
      <c r="D338" s="131" t="s">
        <v>169</v>
      </c>
      <c r="E338" s="131" t="s">
        <v>169</v>
      </c>
      <c r="F338" s="132">
        <v>5989.013715277235</v>
      </c>
      <c r="G338" s="131" t="s">
        <v>168</v>
      </c>
    </row>
    <row r="339" spans="1:7" x14ac:dyDescent="0.2">
      <c r="A339" s="131" t="s">
        <v>170</v>
      </c>
      <c r="B339" s="131" t="s">
        <v>110</v>
      </c>
      <c r="C339" s="131" t="s">
        <v>169</v>
      </c>
      <c r="D339" s="131" t="s">
        <v>169</v>
      </c>
      <c r="E339" s="131" t="s">
        <v>169</v>
      </c>
      <c r="F339" s="132">
        <v>21814.264012268832</v>
      </c>
      <c r="G339" s="131" t="s">
        <v>168</v>
      </c>
    </row>
    <row r="340" spans="1:7" x14ac:dyDescent="0.2">
      <c r="A340" s="131" t="s">
        <v>170</v>
      </c>
      <c r="B340" s="131" t="s">
        <v>112</v>
      </c>
      <c r="C340" s="131" t="s">
        <v>169</v>
      </c>
      <c r="D340" s="131" t="s">
        <v>169</v>
      </c>
      <c r="E340" s="131" t="s">
        <v>169</v>
      </c>
      <c r="F340" s="132">
        <v>4331.9529427623138</v>
      </c>
      <c r="G340" s="131" t="s">
        <v>168</v>
      </c>
    </row>
    <row r="341" spans="1:7" x14ac:dyDescent="0.2">
      <c r="A341" s="131" t="s">
        <v>170</v>
      </c>
      <c r="B341" s="131" t="s">
        <v>116</v>
      </c>
      <c r="C341" s="131" t="s">
        <v>169</v>
      </c>
      <c r="D341" s="131" t="s">
        <v>169</v>
      </c>
      <c r="E341" s="131" t="s">
        <v>169</v>
      </c>
      <c r="F341" s="132">
        <v>234.14439799037126</v>
      </c>
      <c r="G341" s="131" t="s">
        <v>168</v>
      </c>
    </row>
    <row r="342" spans="1:7" x14ac:dyDescent="0.2">
      <c r="A342" s="131" t="s">
        <v>170</v>
      </c>
      <c r="B342" s="131" t="s">
        <v>143</v>
      </c>
      <c r="C342" s="131" t="s">
        <v>169</v>
      </c>
      <c r="D342" s="131" t="s">
        <v>169</v>
      </c>
      <c r="E342" s="131" t="s">
        <v>169</v>
      </c>
      <c r="F342" s="132">
        <v>371.54474560801589</v>
      </c>
      <c r="G342" s="131" t="s">
        <v>168</v>
      </c>
    </row>
    <row r="343" spans="1:7" x14ac:dyDescent="0.2">
      <c r="A343" s="131" t="s">
        <v>170</v>
      </c>
      <c r="B343" s="131" t="s">
        <v>114</v>
      </c>
      <c r="C343" s="131" t="s">
        <v>169</v>
      </c>
      <c r="D343" s="131" t="s">
        <v>169</v>
      </c>
      <c r="E343" s="131" t="s">
        <v>169</v>
      </c>
      <c r="F343" s="132">
        <v>9.1661486500000002</v>
      </c>
      <c r="G343" s="131" t="s">
        <v>168</v>
      </c>
    </row>
  </sheetData>
  <autoFilter ref="A1:G343"/>
  <hyperlinks>
    <hyperlink ref="I1" location="Contenido!A1" display="Contenido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5"/>
  <sheetViews>
    <sheetView showGridLines="0" workbookViewId="0"/>
  </sheetViews>
  <sheetFormatPr baseColWidth="10" defaultRowHeight="14.25" x14ac:dyDescent="0.2"/>
  <cols>
    <col min="1" max="1" width="16.5703125" style="170" customWidth="1"/>
    <col min="2" max="2" width="114.85546875" style="170" customWidth="1"/>
    <col min="3" max="16384" width="11.42578125" style="170"/>
  </cols>
  <sheetData>
    <row r="1" spans="1:3" s="168" customFormat="1" ht="15.75" x14ac:dyDescent="0.25">
      <c r="A1" s="164" t="s">
        <v>198</v>
      </c>
      <c r="C1" s="165" t="s">
        <v>159</v>
      </c>
    </row>
    <row r="2" spans="1:3" s="168" customFormat="1" ht="12.75" x14ac:dyDescent="0.2">
      <c r="A2" s="166"/>
      <c r="B2" s="166"/>
    </row>
    <row r="3" spans="1:3" s="168" customFormat="1" ht="12.75" x14ac:dyDescent="0.2">
      <c r="A3" s="167" t="s">
        <v>162</v>
      </c>
      <c r="B3" s="167" t="s">
        <v>199</v>
      </c>
    </row>
    <row r="4" spans="1:3" x14ac:dyDescent="0.2">
      <c r="A4" s="169" t="s">
        <v>3</v>
      </c>
      <c r="B4" s="171" t="s">
        <v>200</v>
      </c>
    </row>
    <row r="5" spans="1:3" x14ac:dyDescent="0.2">
      <c r="A5" s="169" t="s">
        <v>11</v>
      </c>
      <c r="B5" s="171" t="s">
        <v>201</v>
      </c>
    </row>
    <row r="6" spans="1:3" x14ac:dyDescent="0.2">
      <c r="A6" s="169" t="s">
        <v>15</v>
      </c>
      <c r="B6" s="171" t="s">
        <v>202</v>
      </c>
    </row>
    <row r="7" spans="1:3" x14ac:dyDescent="0.2">
      <c r="A7" s="169" t="s">
        <v>17</v>
      </c>
      <c r="B7" s="171" t="s">
        <v>203</v>
      </c>
    </row>
    <row r="8" spans="1:3" x14ac:dyDescent="0.2">
      <c r="A8" s="169" t="s">
        <v>21</v>
      </c>
      <c r="B8" s="171" t="s">
        <v>204</v>
      </c>
    </row>
    <row r="9" spans="1:3" x14ac:dyDescent="0.2">
      <c r="A9" s="169" t="s">
        <v>25</v>
      </c>
      <c r="B9" s="171" t="s">
        <v>205</v>
      </c>
    </row>
    <row r="10" spans="1:3" x14ac:dyDescent="0.2">
      <c r="A10" s="169" t="s">
        <v>5</v>
      </c>
      <c r="B10" s="171" t="s">
        <v>206</v>
      </c>
    </row>
    <row r="11" spans="1:3" x14ac:dyDescent="0.2">
      <c r="A11" s="169" t="s">
        <v>9</v>
      </c>
      <c r="B11" s="171" t="s">
        <v>210</v>
      </c>
    </row>
    <row r="12" spans="1:3" x14ac:dyDescent="0.2">
      <c r="A12" s="169" t="s">
        <v>10</v>
      </c>
      <c r="B12" s="171" t="s">
        <v>211</v>
      </c>
    </row>
    <row r="13" spans="1:3" x14ac:dyDescent="0.2">
      <c r="A13" s="169" t="s">
        <v>13</v>
      </c>
      <c r="B13" s="171" t="s">
        <v>207</v>
      </c>
    </row>
    <row r="14" spans="1:3" x14ac:dyDescent="0.2">
      <c r="A14" s="169" t="s">
        <v>19</v>
      </c>
      <c r="B14" s="171" t="s">
        <v>208</v>
      </c>
    </row>
    <row r="15" spans="1:3" x14ac:dyDescent="0.2">
      <c r="A15" s="169" t="s">
        <v>23</v>
      </c>
      <c r="B15" s="171" t="s">
        <v>209</v>
      </c>
    </row>
    <row r="16" spans="1:3" x14ac:dyDescent="0.2">
      <c r="A16" s="169" t="s">
        <v>27</v>
      </c>
      <c r="B16" s="171" t="s">
        <v>212</v>
      </c>
    </row>
    <row r="17" spans="1:2" x14ac:dyDescent="0.2">
      <c r="A17" s="169" t="s">
        <v>29</v>
      </c>
      <c r="B17" s="171" t="s">
        <v>213</v>
      </c>
    </row>
    <row r="18" spans="1:2" x14ac:dyDescent="0.2">
      <c r="A18" s="169" t="s">
        <v>42</v>
      </c>
      <c r="B18" s="171" t="s">
        <v>219</v>
      </c>
    </row>
    <row r="19" spans="1:2" x14ac:dyDescent="0.2">
      <c r="A19" s="169" t="s">
        <v>45</v>
      </c>
      <c r="B19" s="171" t="s">
        <v>220</v>
      </c>
    </row>
    <row r="20" spans="1:2" x14ac:dyDescent="0.2">
      <c r="A20" s="169" t="s">
        <v>47</v>
      </c>
      <c r="B20" s="171" t="s">
        <v>221</v>
      </c>
    </row>
    <row r="21" spans="1:2" x14ac:dyDescent="0.2">
      <c r="A21" s="169" t="s">
        <v>48</v>
      </c>
      <c r="B21" s="171" t="s">
        <v>222</v>
      </c>
    </row>
    <row r="22" spans="1:2" x14ac:dyDescent="0.2">
      <c r="A22" s="169" t="s">
        <v>49</v>
      </c>
      <c r="B22" s="171" t="s">
        <v>214</v>
      </c>
    </row>
    <row r="23" spans="1:2" x14ac:dyDescent="0.2">
      <c r="A23" s="169" t="s">
        <v>52</v>
      </c>
      <c r="B23" s="171" t="s">
        <v>223</v>
      </c>
    </row>
    <row r="24" spans="1:2" x14ac:dyDescent="0.2">
      <c r="A24" s="169" t="s">
        <v>53</v>
      </c>
      <c r="B24" s="171" t="s">
        <v>224</v>
      </c>
    </row>
    <row r="25" spans="1:2" x14ac:dyDescent="0.2">
      <c r="A25" s="169" t="s">
        <v>56</v>
      </c>
      <c r="B25" s="171" t="s">
        <v>215</v>
      </c>
    </row>
    <row r="26" spans="1:2" x14ac:dyDescent="0.2">
      <c r="A26" s="169" t="s">
        <v>58</v>
      </c>
      <c r="B26" s="171" t="s">
        <v>216</v>
      </c>
    </row>
    <row r="27" spans="1:2" x14ac:dyDescent="0.2">
      <c r="A27" s="169" t="s">
        <v>60</v>
      </c>
      <c r="B27" s="171" t="s">
        <v>217</v>
      </c>
    </row>
    <row r="28" spans="1:2" x14ac:dyDescent="0.2">
      <c r="A28" s="169" t="s">
        <v>63</v>
      </c>
      <c r="B28" s="171" t="s">
        <v>225</v>
      </c>
    </row>
    <row r="29" spans="1:2" x14ac:dyDescent="0.2">
      <c r="A29" s="169" t="s">
        <v>66</v>
      </c>
      <c r="B29" s="171" t="s">
        <v>218</v>
      </c>
    </row>
    <row r="30" spans="1:2" x14ac:dyDescent="0.2">
      <c r="A30" s="169" t="s">
        <v>173</v>
      </c>
      <c r="B30" s="171" t="s">
        <v>226</v>
      </c>
    </row>
    <row r="31" spans="1:2" x14ac:dyDescent="0.2">
      <c r="A31" s="169" t="s">
        <v>179</v>
      </c>
      <c r="B31" s="171" t="s">
        <v>227</v>
      </c>
    </row>
    <row r="32" spans="1:2" x14ac:dyDescent="0.2">
      <c r="A32" s="169" t="s">
        <v>180</v>
      </c>
      <c r="B32" s="171" t="s">
        <v>228</v>
      </c>
    </row>
    <row r="33" spans="1:2" x14ac:dyDescent="0.2">
      <c r="A33" s="169" t="s">
        <v>181</v>
      </c>
      <c r="B33" s="171" t="s">
        <v>229</v>
      </c>
    </row>
    <row r="34" spans="1:2" x14ac:dyDescent="0.2">
      <c r="A34" s="169" t="s">
        <v>186</v>
      </c>
      <c r="B34" s="171" t="s">
        <v>241</v>
      </c>
    </row>
    <row r="35" spans="1:2" x14ac:dyDescent="0.2">
      <c r="A35" s="169" t="s">
        <v>187</v>
      </c>
      <c r="B35" s="171" t="s">
        <v>242</v>
      </c>
    </row>
    <row r="36" spans="1:2" x14ac:dyDescent="0.2">
      <c r="A36" s="169" t="s">
        <v>188</v>
      </c>
      <c r="B36" s="171" t="s">
        <v>243</v>
      </c>
    </row>
    <row r="37" spans="1:2" x14ac:dyDescent="0.2">
      <c r="A37" s="169" t="s">
        <v>77</v>
      </c>
      <c r="B37" s="171" t="s">
        <v>237</v>
      </c>
    </row>
    <row r="38" spans="1:2" x14ac:dyDescent="0.2">
      <c r="A38" s="169" t="s">
        <v>78</v>
      </c>
      <c r="B38" s="171" t="s">
        <v>238</v>
      </c>
    </row>
    <row r="39" spans="1:2" x14ac:dyDescent="0.2">
      <c r="A39" s="169" t="s">
        <v>193</v>
      </c>
      <c r="B39" s="171" t="s">
        <v>244</v>
      </c>
    </row>
    <row r="40" spans="1:2" x14ac:dyDescent="0.2">
      <c r="A40" s="169" t="s">
        <v>194</v>
      </c>
      <c r="B40" s="171" t="s">
        <v>245</v>
      </c>
    </row>
    <row r="41" spans="1:2" x14ac:dyDescent="0.2">
      <c r="A41" s="169" t="s">
        <v>88</v>
      </c>
      <c r="B41" s="171" t="s">
        <v>230</v>
      </c>
    </row>
    <row r="42" spans="1:2" x14ac:dyDescent="0.2">
      <c r="A42" s="169" t="s">
        <v>90</v>
      </c>
      <c r="B42" s="171" t="s">
        <v>231</v>
      </c>
    </row>
    <row r="43" spans="1:2" x14ac:dyDescent="0.2">
      <c r="A43" s="169" t="s">
        <v>37</v>
      </c>
      <c r="B43" s="171" t="s">
        <v>210</v>
      </c>
    </row>
    <row r="44" spans="1:2" x14ac:dyDescent="0.2">
      <c r="A44" s="169" t="s">
        <v>41</v>
      </c>
      <c r="B44" s="171" t="s">
        <v>211</v>
      </c>
    </row>
    <row r="45" spans="1:2" x14ac:dyDescent="0.2">
      <c r="A45" s="169" t="s">
        <v>38</v>
      </c>
      <c r="B45" s="171" t="s">
        <v>239</v>
      </c>
    </row>
    <row r="46" spans="1:2" x14ac:dyDescent="0.2">
      <c r="A46" s="169" t="s">
        <v>44</v>
      </c>
      <c r="B46" s="171" t="s">
        <v>240</v>
      </c>
    </row>
    <row r="47" spans="1:2" x14ac:dyDescent="0.2">
      <c r="A47" s="169" t="s">
        <v>110</v>
      </c>
      <c r="B47" s="171" t="s">
        <v>232</v>
      </c>
    </row>
    <row r="48" spans="1:2" x14ac:dyDescent="0.2">
      <c r="A48" s="169" t="s">
        <v>112</v>
      </c>
      <c r="B48" s="171" t="s">
        <v>233</v>
      </c>
    </row>
    <row r="49" spans="1:2" x14ac:dyDescent="0.2">
      <c r="A49" s="169" t="s">
        <v>116</v>
      </c>
      <c r="B49" s="171" t="s">
        <v>234</v>
      </c>
    </row>
    <row r="50" spans="1:2" x14ac:dyDescent="0.2">
      <c r="A50" s="169" t="s">
        <v>143</v>
      </c>
      <c r="B50" s="171" t="s">
        <v>235</v>
      </c>
    </row>
    <row r="51" spans="1:2" x14ac:dyDescent="0.2">
      <c r="A51" s="169" t="s">
        <v>114</v>
      </c>
      <c r="B51" s="171" t="s">
        <v>236</v>
      </c>
    </row>
    <row r="52" spans="1:2" ht="15" x14ac:dyDescent="0.25">
      <c r="A52"/>
      <c r="B52" s="171"/>
    </row>
    <row r="53" spans="1:2" ht="15" x14ac:dyDescent="0.25">
      <c r="A53"/>
      <c r="B53" s="171"/>
    </row>
    <row r="54" spans="1:2" ht="15" x14ac:dyDescent="0.25">
      <c r="A54"/>
      <c r="B54" s="171"/>
    </row>
    <row r="55" spans="1:2" ht="15" x14ac:dyDescent="0.25">
      <c r="A55"/>
      <c r="B55" s="171"/>
    </row>
    <row r="56" spans="1:2" ht="15" x14ac:dyDescent="0.25">
      <c r="A56"/>
      <c r="B56" s="171"/>
    </row>
    <row r="57" spans="1:2" ht="15" x14ac:dyDescent="0.25">
      <c r="A57"/>
      <c r="B57" s="171"/>
    </row>
    <row r="58" spans="1:2" ht="15" x14ac:dyDescent="0.25">
      <c r="A58"/>
      <c r="B58" s="171"/>
    </row>
    <row r="59" spans="1:2" ht="15" x14ac:dyDescent="0.25">
      <c r="A59"/>
      <c r="B59" s="171"/>
    </row>
    <row r="60" spans="1:2" ht="15" x14ac:dyDescent="0.25">
      <c r="A60"/>
      <c r="B60" s="171"/>
    </row>
    <row r="61" spans="1:2" ht="15" x14ac:dyDescent="0.25">
      <c r="A61"/>
      <c r="B61" s="171"/>
    </row>
    <row r="62" spans="1:2" ht="15" x14ac:dyDescent="0.25">
      <c r="A62"/>
      <c r="B62" s="171"/>
    </row>
    <row r="63" spans="1:2" ht="15" x14ac:dyDescent="0.25">
      <c r="A63"/>
      <c r="B63" s="171"/>
    </row>
    <row r="64" spans="1:2" ht="15" x14ac:dyDescent="0.25">
      <c r="A64"/>
      <c r="B64" s="171"/>
    </row>
    <row r="65" spans="1:2" ht="15" x14ac:dyDescent="0.25">
      <c r="A65"/>
      <c r="B65" s="171"/>
    </row>
    <row r="66" spans="1:2" ht="15" x14ac:dyDescent="0.25">
      <c r="A66"/>
      <c r="B66" s="171"/>
    </row>
    <row r="67" spans="1:2" ht="15" x14ac:dyDescent="0.25">
      <c r="A67"/>
      <c r="B67" s="171"/>
    </row>
    <row r="68" spans="1:2" ht="15" x14ac:dyDescent="0.25">
      <c r="A68"/>
      <c r="B68" s="171"/>
    </row>
    <row r="69" spans="1:2" ht="15" x14ac:dyDescent="0.25">
      <c r="A69"/>
      <c r="B69" s="171"/>
    </row>
    <row r="70" spans="1:2" ht="15" x14ac:dyDescent="0.25">
      <c r="A70"/>
      <c r="B70" s="171"/>
    </row>
    <row r="71" spans="1:2" ht="15" x14ac:dyDescent="0.25">
      <c r="A71"/>
      <c r="B71" s="171"/>
    </row>
    <row r="72" spans="1:2" ht="15" x14ac:dyDescent="0.25">
      <c r="A72"/>
      <c r="B72" s="171"/>
    </row>
    <row r="73" spans="1:2" ht="15" x14ac:dyDescent="0.25">
      <c r="A73"/>
      <c r="B73" s="171"/>
    </row>
    <row r="74" spans="1:2" ht="15" x14ac:dyDescent="0.25">
      <c r="A74"/>
      <c r="B74" s="171"/>
    </row>
    <row r="75" spans="1:2" ht="15" x14ac:dyDescent="0.25">
      <c r="A75"/>
      <c r="B75" s="171"/>
    </row>
    <row r="76" spans="1:2" ht="15" x14ac:dyDescent="0.25">
      <c r="A76"/>
      <c r="B76" s="171"/>
    </row>
    <row r="77" spans="1:2" ht="15" x14ac:dyDescent="0.25">
      <c r="A77"/>
      <c r="B77" s="171"/>
    </row>
    <row r="78" spans="1:2" ht="15" x14ac:dyDescent="0.25">
      <c r="A78"/>
      <c r="B78" s="171"/>
    </row>
    <row r="79" spans="1:2" ht="15" x14ac:dyDescent="0.25">
      <c r="A79"/>
      <c r="B79" s="171"/>
    </row>
    <row r="80" spans="1:2" ht="15" x14ac:dyDescent="0.25">
      <c r="A80"/>
      <c r="B80" s="171"/>
    </row>
    <row r="81" spans="1:2" ht="15" x14ac:dyDescent="0.25">
      <c r="A81"/>
      <c r="B81" s="171"/>
    </row>
    <row r="82" spans="1:2" ht="15" x14ac:dyDescent="0.25">
      <c r="A82"/>
      <c r="B82" s="171"/>
    </row>
    <row r="83" spans="1:2" ht="15" x14ac:dyDescent="0.25">
      <c r="A83"/>
      <c r="B83" s="171"/>
    </row>
    <row r="84" spans="1:2" ht="15" x14ac:dyDescent="0.25">
      <c r="A84"/>
      <c r="B84" s="171"/>
    </row>
    <row r="85" spans="1:2" ht="15" x14ac:dyDescent="0.25">
      <c r="A85"/>
      <c r="B85" s="171"/>
    </row>
    <row r="86" spans="1:2" ht="15" x14ac:dyDescent="0.25">
      <c r="A86"/>
      <c r="B86" s="171"/>
    </row>
    <row r="87" spans="1:2" ht="15" x14ac:dyDescent="0.25">
      <c r="A87"/>
      <c r="B87" s="171"/>
    </row>
    <row r="88" spans="1:2" ht="15" x14ac:dyDescent="0.25">
      <c r="A88"/>
      <c r="B88" s="171"/>
    </row>
    <row r="89" spans="1:2" ht="15" x14ac:dyDescent="0.25">
      <c r="A89"/>
      <c r="B89" s="171"/>
    </row>
    <row r="90" spans="1:2" ht="15" x14ac:dyDescent="0.25">
      <c r="A90"/>
      <c r="B90" s="171"/>
    </row>
    <row r="91" spans="1:2" ht="15" x14ac:dyDescent="0.25">
      <c r="A91"/>
      <c r="B91" s="171"/>
    </row>
    <row r="92" spans="1:2" ht="15" x14ac:dyDescent="0.25">
      <c r="A92"/>
      <c r="B92" s="171"/>
    </row>
    <row r="93" spans="1:2" ht="15" x14ac:dyDescent="0.25">
      <c r="A93"/>
      <c r="B93" s="171"/>
    </row>
    <row r="94" spans="1:2" ht="15" x14ac:dyDescent="0.25">
      <c r="A94"/>
      <c r="B94" s="171"/>
    </row>
    <row r="95" spans="1:2" ht="15" x14ac:dyDescent="0.25">
      <c r="A95"/>
      <c r="B95" s="171"/>
    </row>
    <row r="96" spans="1:2" ht="15" x14ac:dyDescent="0.25">
      <c r="A96"/>
      <c r="B96" s="171"/>
    </row>
    <row r="97" spans="1:2" ht="15" x14ac:dyDescent="0.25">
      <c r="A97"/>
      <c r="B97" s="171"/>
    </row>
    <row r="98" spans="1:2" ht="15" x14ac:dyDescent="0.25">
      <c r="A98"/>
      <c r="B98" s="171"/>
    </row>
    <row r="99" spans="1:2" ht="15" x14ac:dyDescent="0.25">
      <c r="A99"/>
      <c r="B99" s="171"/>
    </row>
    <row r="100" spans="1:2" ht="15" x14ac:dyDescent="0.25">
      <c r="A100"/>
      <c r="B100" s="171"/>
    </row>
    <row r="101" spans="1:2" ht="15" x14ac:dyDescent="0.25">
      <c r="A101"/>
      <c r="B101" s="171"/>
    </row>
    <row r="102" spans="1:2" ht="15" x14ac:dyDescent="0.25">
      <c r="A102"/>
      <c r="B102" s="171"/>
    </row>
    <row r="103" spans="1:2" ht="15" x14ac:dyDescent="0.25">
      <c r="A103"/>
      <c r="B103" s="171"/>
    </row>
    <row r="104" spans="1:2" ht="15" x14ac:dyDescent="0.25">
      <c r="A104"/>
      <c r="B104" s="171"/>
    </row>
    <row r="105" spans="1:2" ht="15" x14ac:dyDescent="0.25">
      <c r="A105"/>
      <c r="B105" s="171"/>
    </row>
    <row r="106" spans="1:2" ht="15" x14ac:dyDescent="0.25">
      <c r="A106"/>
      <c r="B106" s="171"/>
    </row>
    <row r="107" spans="1:2" ht="15" x14ac:dyDescent="0.25">
      <c r="A107"/>
      <c r="B107" s="171"/>
    </row>
    <row r="108" spans="1:2" ht="15" x14ac:dyDescent="0.25">
      <c r="A108"/>
      <c r="B108" s="171"/>
    </row>
    <row r="109" spans="1:2" ht="15" x14ac:dyDescent="0.25">
      <c r="A109"/>
      <c r="B109" s="171"/>
    </row>
    <row r="110" spans="1:2" ht="15" x14ac:dyDescent="0.25">
      <c r="A110"/>
      <c r="B110" s="171"/>
    </row>
    <row r="111" spans="1:2" ht="15" x14ac:dyDescent="0.25">
      <c r="A111"/>
      <c r="B111" s="171"/>
    </row>
    <row r="112" spans="1:2" ht="15" x14ac:dyDescent="0.25">
      <c r="A112"/>
      <c r="B112" s="171"/>
    </row>
    <row r="113" spans="1:2" ht="15" x14ac:dyDescent="0.25">
      <c r="A113"/>
      <c r="B113" s="171"/>
    </row>
    <row r="114" spans="1:2" ht="15" x14ac:dyDescent="0.25">
      <c r="A114"/>
      <c r="B114" s="171"/>
    </row>
    <row r="115" spans="1:2" ht="15" x14ac:dyDescent="0.25">
      <c r="A115"/>
      <c r="B115" s="171"/>
    </row>
    <row r="116" spans="1:2" ht="15" x14ac:dyDescent="0.25">
      <c r="A116"/>
      <c r="B116" s="171"/>
    </row>
    <row r="117" spans="1:2" ht="15" x14ac:dyDescent="0.25">
      <c r="A117"/>
      <c r="B117" s="171"/>
    </row>
    <row r="118" spans="1:2" ht="15" x14ac:dyDescent="0.25">
      <c r="A118"/>
      <c r="B118" s="171"/>
    </row>
    <row r="119" spans="1:2" ht="15" x14ac:dyDescent="0.25">
      <c r="A119"/>
      <c r="B119" s="171"/>
    </row>
    <row r="120" spans="1:2" ht="15" x14ac:dyDescent="0.25">
      <c r="A120"/>
      <c r="B120" s="171"/>
    </row>
    <row r="121" spans="1:2" ht="15" x14ac:dyDescent="0.25">
      <c r="A121"/>
      <c r="B121" s="171"/>
    </row>
    <row r="122" spans="1:2" ht="15" x14ac:dyDescent="0.25">
      <c r="A122"/>
      <c r="B122" s="171"/>
    </row>
    <row r="123" spans="1:2" ht="15" x14ac:dyDescent="0.25">
      <c r="A123"/>
      <c r="B123" s="171"/>
    </row>
    <row r="124" spans="1:2" ht="15" x14ac:dyDescent="0.25">
      <c r="A124"/>
      <c r="B124" s="171"/>
    </row>
    <row r="125" spans="1:2" ht="15" x14ac:dyDescent="0.25">
      <c r="A125"/>
      <c r="B125" s="171"/>
    </row>
    <row r="126" spans="1:2" ht="15" x14ac:dyDescent="0.25">
      <c r="A126"/>
      <c r="B126" s="171"/>
    </row>
    <row r="127" spans="1:2" ht="15" x14ac:dyDescent="0.25">
      <c r="A127"/>
      <c r="B127" s="171"/>
    </row>
    <row r="128" spans="1:2" ht="15" x14ac:dyDescent="0.25">
      <c r="A128"/>
      <c r="B128" s="171"/>
    </row>
    <row r="129" spans="1:2" ht="15" x14ac:dyDescent="0.25">
      <c r="A129"/>
      <c r="B129" s="171"/>
    </row>
    <row r="130" spans="1:2" ht="15" x14ac:dyDescent="0.25">
      <c r="A130"/>
      <c r="B130" s="171"/>
    </row>
    <row r="131" spans="1:2" ht="15" x14ac:dyDescent="0.25">
      <c r="A131"/>
      <c r="B131" s="171"/>
    </row>
    <row r="132" spans="1:2" ht="15" x14ac:dyDescent="0.25">
      <c r="A132"/>
      <c r="B132" s="171"/>
    </row>
    <row r="133" spans="1:2" ht="15" x14ac:dyDescent="0.25">
      <c r="A133"/>
      <c r="B133" s="171"/>
    </row>
    <row r="134" spans="1:2" ht="15" x14ac:dyDescent="0.25">
      <c r="A134"/>
      <c r="B134" s="171"/>
    </row>
    <row r="135" spans="1:2" ht="15" x14ac:dyDescent="0.25">
      <c r="A135"/>
      <c r="B135" s="171"/>
    </row>
    <row r="136" spans="1:2" ht="15" x14ac:dyDescent="0.25">
      <c r="A136"/>
      <c r="B136" s="171"/>
    </row>
    <row r="137" spans="1:2" ht="15" x14ac:dyDescent="0.25">
      <c r="A137"/>
      <c r="B137" s="171"/>
    </row>
    <row r="138" spans="1:2" ht="15" x14ac:dyDescent="0.25">
      <c r="A138"/>
      <c r="B138" s="171"/>
    </row>
    <row r="139" spans="1:2" ht="15" x14ac:dyDescent="0.25">
      <c r="A139"/>
      <c r="B139" s="171"/>
    </row>
    <row r="140" spans="1:2" ht="15" x14ac:dyDescent="0.25">
      <c r="A140"/>
      <c r="B140" s="171"/>
    </row>
    <row r="141" spans="1:2" ht="15" x14ac:dyDescent="0.25">
      <c r="A141"/>
      <c r="B141" s="171"/>
    </row>
    <row r="142" spans="1:2" ht="15" x14ac:dyDescent="0.25">
      <c r="A142"/>
      <c r="B142" s="171"/>
    </row>
    <row r="143" spans="1:2" ht="15" x14ac:dyDescent="0.25">
      <c r="A143"/>
      <c r="B143" s="171"/>
    </row>
    <row r="144" spans="1:2" ht="15" x14ac:dyDescent="0.25">
      <c r="A144"/>
      <c r="B144" s="171"/>
    </row>
    <row r="145" spans="1:2" ht="15" x14ac:dyDescent="0.25">
      <c r="A145"/>
      <c r="B145" s="171"/>
    </row>
    <row r="146" spans="1:2" ht="15" x14ac:dyDescent="0.25">
      <c r="A146"/>
      <c r="B146" s="171"/>
    </row>
    <row r="147" spans="1:2" ht="15" x14ac:dyDescent="0.25">
      <c r="A147"/>
      <c r="B147" s="171"/>
    </row>
    <row r="148" spans="1:2" ht="15" x14ac:dyDescent="0.25">
      <c r="A148"/>
      <c r="B148" s="171"/>
    </row>
    <row r="149" spans="1:2" ht="15" x14ac:dyDescent="0.25">
      <c r="A149"/>
      <c r="B149" s="171"/>
    </row>
    <row r="150" spans="1:2" ht="15" x14ac:dyDescent="0.25">
      <c r="A150"/>
      <c r="B150" s="171"/>
    </row>
    <row r="151" spans="1:2" ht="15" x14ac:dyDescent="0.25">
      <c r="A151"/>
      <c r="B151" s="171"/>
    </row>
    <row r="152" spans="1:2" ht="15" x14ac:dyDescent="0.25">
      <c r="A152"/>
      <c r="B152" s="171"/>
    </row>
    <row r="153" spans="1:2" ht="15" x14ac:dyDescent="0.25">
      <c r="A153"/>
      <c r="B153" s="171"/>
    </row>
    <row r="154" spans="1:2" ht="15" x14ac:dyDescent="0.25">
      <c r="A154"/>
      <c r="B154" s="171"/>
    </row>
    <row r="155" spans="1:2" ht="15" x14ac:dyDescent="0.25">
      <c r="A155"/>
      <c r="B155" s="171"/>
    </row>
    <row r="156" spans="1:2" ht="15" x14ac:dyDescent="0.25">
      <c r="A156"/>
      <c r="B156" s="171"/>
    </row>
    <row r="157" spans="1:2" ht="15" x14ac:dyDescent="0.25">
      <c r="A157"/>
      <c r="B157" s="171"/>
    </row>
    <row r="158" spans="1:2" ht="15" x14ac:dyDescent="0.25">
      <c r="A158"/>
      <c r="B158" s="171"/>
    </row>
    <row r="159" spans="1:2" ht="15" x14ac:dyDescent="0.25">
      <c r="A159"/>
      <c r="B159" s="171"/>
    </row>
    <row r="160" spans="1:2" ht="15" x14ac:dyDescent="0.25">
      <c r="A160"/>
      <c r="B160" s="171"/>
    </row>
    <row r="161" spans="1:2" ht="15" x14ac:dyDescent="0.25">
      <c r="A161"/>
      <c r="B161" s="171"/>
    </row>
    <row r="162" spans="1:2" ht="15" x14ac:dyDescent="0.25">
      <c r="A162"/>
      <c r="B162" s="171"/>
    </row>
    <row r="163" spans="1:2" ht="15" x14ac:dyDescent="0.25">
      <c r="A163"/>
      <c r="B163" s="171"/>
    </row>
    <row r="164" spans="1:2" ht="15" x14ac:dyDescent="0.25">
      <c r="A164"/>
      <c r="B164" s="171"/>
    </row>
    <row r="165" spans="1:2" ht="15" x14ac:dyDescent="0.25">
      <c r="A165"/>
      <c r="B165" s="171"/>
    </row>
    <row r="166" spans="1:2" ht="15" x14ac:dyDescent="0.25">
      <c r="A166"/>
      <c r="B166" s="171"/>
    </row>
    <row r="167" spans="1:2" ht="15" x14ac:dyDescent="0.25">
      <c r="A167"/>
      <c r="B167" s="171"/>
    </row>
    <row r="168" spans="1:2" ht="15" x14ac:dyDescent="0.25">
      <c r="A168"/>
      <c r="B168" s="171"/>
    </row>
    <row r="169" spans="1:2" ht="15" x14ac:dyDescent="0.25">
      <c r="A169"/>
      <c r="B169" s="171"/>
    </row>
    <row r="170" spans="1:2" ht="15" x14ac:dyDescent="0.25">
      <c r="A170"/>
      <c r="B170" s="171"/>
    </row>
    <row r="171" spans="1:2" ht="15" x14ac:dyDescent="0.25">
      <c r="A171"/>
      <c r="B171" s="171"/>
    </row>
    <row r="172" spans="1:2" ht="15" x14ac:dyDescent="0.25">
      <c r="A172"/>
      <c r="B172" s="171"/>
    </row>
    <row r="173" spans="1:2" ht="15" x14ac:dyDescent="0.25">
      <c r="A173"/>
      <c r="B173" s="171"/>
    </row>
    <row r="174" spans="1:2" ht="15" x14ac:dyDescent="0.25">
      <c r="A174"/>
      <c r="B174" s="171"/>
    </row>
    <row r="175" spans="1:2" ht="15" x14ac:dyDescent="0.25">
      <c r="A175"/>
      <c r="B175" s="171"/>
    </row>
    <row r="176" spans="1:2" ht="15" x14ac:dyDescent="0.25">
      <c r="A176"/>
      <c r="B176" s="171"/>
    </row>
    <row r="177" spans="1:2" ht="15" x14ac:dyDescent="0.25">
      <c r="A177"/>
      <c r="B177" s="171"/>
    </row>
    <row r="178" spans="1:2" ht="15" x14ac:dyDescent="0.25">
      <c r="A178"/>
      <c r="B178" s="171"/>
    </row>
    <row r="179" spans="1:2" ht="15" x14ac:dyDescent="0.25">
      <c r="A179"/>
      <c r="B179" s="171"/>
    </row>
    <row r="180" spans="1:2" ht="15" x14ac:dyDescent="0.25">
      <c r="A180"/>
      <c r="B180" s="171"/>
    </row>
    <row r="181" spans="1:2" ht="15" x14ac:dyDescent="0.25">
      <c r="A181"/>
      <c r="B181" s="171"/>
    </row>
    <row r="182" spans="1:2" ht="15" x14ac:dyDescent="0.25">
      <c r="A182"/>
      <c r="B182" s="171"/>
    </row>
    <row r="183" spans="1:2" ht="15" x14ac:dyDescent="0.25">
      <c r="A183"/>
      <c r="B183" s="171"/>
    </row>
    <row r="184" spans="1:2" ht="15" x14ac:dyDescent="0.25">
      <c r="A184"/>
      <c r="B184" s="171"/>
    </row>
    <row r="185" spans="1:2" ht="15" x14ac:dyDescent="0.25">
      <c r="A185"/>
      <c r="B185" s="171"/>
    </row>
    <row r="186" spans="1:2" ht="15" x14ac:dyDescent="0.25">
      <c r="A186"/>
      <c r="B186" s="171"/>
    </row>
    <row r="187" spans="1:2" ht="15" x14ac:dyDescent="0.25">
      <c r="A187"/>
      <c r="B187" s="171"/>
    </row>
    <row r="188" spans="1:2" ht="15" x14ac:dyDescent="0.25">
      <c r="A188"/>
      <c r="B188" s="171"/>
    </row>
    <row r="189" spans="1:2" ht="15" x14ac:dyDescent="0.25">
      <c r="A189"/>
      <c r="B189" s="171"/>
    </row>
    <row r="190" spans="1:2" ht="15" x14ac:dyDescent="0.25">
      <c r="A190"/>
      <c r="B190" s="171"/>
    </row>
    <row r="191" spans="1:2" ht="15" x14ac:dyDescent="0.25">
      <c r="A191"/>
      <c r="B191" s="171"/>
    </row>
    <row r="192" spans="1:2" ht="15" x14ac:dyDescent="0.25">
      <c r="A192"/>
      <c r="B192" s="171"/>
    </row>
    <row r="193" spans="1:2" ht="15" x14ac:dyDescent="0.25">
      <c r="A193"/>
      <c r="B193" s="171"/>
    </row>
    <row r="194" spans="1:2" ht="15" x14ac:dyDescent="0.25">
      <c r="A194"/>
      <c r="B194" s="171"/>
    </row>
    <row r="195" spans="1:2" ht="15" x14ac:dyDescent="0.25">
      <c r="A195"/>
      <c r="B195" s="171"/>
    </row>
    <row r="196" spans="1:2" ht="15" x14ac:dyDescent="0.25">
      <c r="A196"/>
      <c r="B196" s="171"/>
    </row>
    <row r="197" spans="1:2" ht="15" x14ac:dyDescent="0.25">
      <c r="A197"/>
      <c r="B197" s="171"/>
    </row>
    <row r="198" spans="1:2" ht="15" x14ac:dyDescent="0.25">
      <c r="A198"/>
      <c r="B198" s="171"/>
    </row>
    <row r="199" spans="1:2" ht="15" x14ac:dyDescent="0.25">
      <c r="A199"/>
      <c r="B199" s="171"/>
    </row>
    <row r="200" spans="1:2" ht="15" x14ac:dyDescent="0.25">
      <c r="A200"/>
      <c r="B200" s="171"/>
    </row>
    <row r="201" spans="1:2" ht="15" x14ac:dyDescent="0.25">
      <c r="A201"/>
      <c r="B201" s="171"/>
    </row>
    <row r="202" spans="1:2" ht="15" x14ac:dyDescent="0.25">
      <c r="A202"/>
      <c r="B202" s="171"/>
    </row>
    <row r="203" spans="1:2" ht="15" x14ac:dyDescent="0.25">
      <c r="A203"/>
      <c r="B203" s="171"/>
    </row>
    <row r="204" spans="1:2" ht="15" x14ac:dyDescent="0.25">
      <c r="A204"/>
      <c r="B204" s="171"/>
    </row>
    <row r="205" spans="1:2" ht="15" x14ac:dyDescent="0.25">
      <c r="A205"/>
      <c r="B205" s="171"/>
    </row>
    <row r="206" spans="1:2" ht="15" x14ac:dyDescent="0.25">
      <c r="A206"/>
      <c r="B206" s="171"/>
    </row>
    <row r="207" spans="1:2" ht="15" x14ac:dyDescent="0.25">
      <c r="A207"/>
      <c r="B207" s="171"/>
    </row>
    <row r="208" spans="1:2" ht="15" x14ac:dyDescent="0.25">
      <c r="A208"/>
      <c r="B208" s="171"/>
    </row>
    <row r="209" spans="1:2" ht="15" x14ac:dyDescent="0.25">
      <c r="A209"/>
      <c r="B209" s="171"/>
    </row>
    <row r="210" spans="1:2" ht="15" x14ac:dyDescent="0.25">
      <c r="A210"/>
      <c r="B210" s="171"/>
    </row>
    <row r="211" spans="1:2" ht="15" x14ac:dyDescent="0.25">
      <c r="A211"/>
      <c r="B211" s="171"/>
    </row>
    <row r="212" spans="1:2" ht="15" x14ac:dyDescent="0.25">
      <c r="A212"/>
      <c r="B212" s="171"/>
    </row>
    <row r="213" spans="1:2" ht="15" x14ac:dyDescent="0.25">
      <c r="A213"/>
      <c r="B213" s="171"/>
    </row>
    <row r="214" spans="1:2" ht="15" x14ac:dyDescent="0.25">
      <c r="A214"/>
      <c r="B214" s="171"/>
    </row>
    <row r="215" spans="1:2" ht="15" x14ac:dyDescent="0.25">
      <c r="A215"/>
      <c r="B215" s="171"/>
    </row>
    <row r="216" spans="1:2" ht="15" x14ac:dyDescent="0.25">
      <c r="A216"/>
      <c r="B216" s="171"/>
    </row>
    <row r="217" spans="1:2" ht="15" x14ac:dyDescent="0.25">
      <c r="A217"/>
      <c r="B217" s="171"/>
    </row>
    <row r="218" spans="1:2" ht="15" x14ac:dyDescent="0.25">
      <c r="A218"/>
      <c r="B218" s="171"/>
    </row>
    <row r="219" spans="1:2" ht="15" x14ac:dyDescent="0.25">
      <c r="A219"/>
      <c r="B219" s="171"/>
    </row>
    <row r="220" spans="1:2" ht="15" x14ac:dyDescent="0.25">
      <c r="A220"/>
      <c r="B220" s="171"/>
    </row>
    <row r="221" spans="1:2" ht="15" x14ac:dyDescent="0.25">
      <c r="A221"/>
      <c r="B221" s="171"/>
    </row>
    <row r="222" spans="1:2" ht="15" x14ac:dyDescent="0.25">
      <c r="A222"/>
      <c r="B222" s="171"/>
    </row>
    <row r="223" spans="1:2" ht="15" x14ac:dyDescent="0.25">
      <c r="A223"/>
      <c r="B223" s="171"/>
    </row>
    <row r="224" spans="1:2" ht="15" x14ac:dyDescent="0.25">
      <c r="A224"/>
      <c r="B224" s="171"/>
    </row>
    <row r="225" spans="1:2" ht="15" x14ac:dyDescent="0.25">
      <c r="A225"/>
      <c r="B225" s="171"/>
    </row>
    <row r="226" spans="1:2" ht="15" x14ac:dyDescent="0.25">
      <c r="A226"/>
      <c r="B226" s="171"/>
    </row>
    <row r="227" spans="1:2" ht="15" x14ac:dyDescent="0.25">
      <c r="A227"/>
      <c r="B227" s="171"/>
    </row>
    <row r="228" spans="1:2" ht="15" x14ac:dyDescent="0.25">
      <c r="A228"/>
      <c r="B228" s="171"/>
    </row>
    <row r="229" spans="1:2" ht="15" x14ac:dyDescent="0.25">
      <c r="A229"/>
      <c r="B229" s="171"/>
    </row>
    <row r="230" spans="1:2" ht="15" x14ac:dyDescent="0.25">
      <c r="A230"/>
      <c r="B230" s="171"/>
    </row>
    <row r="231" spans="1:2" ht="15" x14ac:dyDescent="0.25">
      <c r="A231"/>
      <c r="B231" s="171"/>
    </row>
    <row r="232" spans="1:2" ht="15" x14ac:dyDescent="0.25">
      <c r="A232"/>
      <c r="B232" s="171"/>
    </row>
    <row r="233" spans="1:2" ht="15" x14ac:dyDescent="0.25">
      <c r="A233"/>
      <c r="B233" s="171"/>
    </row>
    <row r="234" spans="1:2" ht="15" x14ac:dyDescent="0.25">
      <c r="A234"/>
      <c r="B234" s="171"/>
    </row>
    <row r="235" spans="1:2" ht="15" x14ac:dyDescent="0.25">
      <c r="A235"/>
      <c r="B235" s="171"/>
    </row>
    <row r="236" spans="1:2" ht="15" x14ac:dyDescent="0.25">
      <c r="A236"/>
      <c r="B236" s="171"/>
    </row>
    <row r="237" spans="1:2" ht="15" x14ac:dyDescent="0.25">
      <c r="A237"/>
      <c r="B237" s="171"/>
    </row>
    <row r="238" spans="1:2" ht="15" x14ac:dyDescent="0.25">
      <c r="A238"/>
      <c r="B238" s="171"/>
    </row>
    <row r="239" spans="1:2" ht="15" x14ac:dyDescent="0.25">
      <c r="A239"/>
      <c r="B239" s="171"/>
    </row>
    <row r="240" spans="1:2" ht="15" x14ac:dyDescent="0.25">
      <c r="A240"/>
      <c r="B240" s="171"/>
    </row>
    <row r="241" spans="1:2" ht="15" x14ac:dyDescent="0.25">
      <c r="A241"/>
      <c r="B241" s="171"/>
    </row>
    <row r="242" spans="1:2" ht="15" x14ac:dyDescent="0.25">
      <c r="A242"/>
      <c r="B242" s="171"/>
    </row>
    <row r="243" spans="1:2" ht="15" x14ac:dyDescent="0.25">
      <c r="A243"/>
      <c r="B243" s="171"/>
    </row>
    <row r="244" spans="1:2" ht="15" x14ac:dyDescent="0.25">
      <c r="A244"/>
      <c r="B244" s="171"/>
    </row>
    <row r="245" spans="1:2" ht="15" x14ac:dyDescent="0.25">
      <c r="A245"/>
      <c r="B245" s="171"/>
    </row>
    <row r="246" spans="1:2" ht="15" x14ac:dyDescent="0.25">
      <c r="A246"/>
      <c r="B246" s="171"/>
    </row>
    <row r="247" spans="1:2" ht="15" x14ac:dyDescent="0.25">
      <c r="A247"/>
      <c r="B247" s="171"/>
    </row>
    <row r="248" spans="1:2" ht="15" x14ac:dyDescent="0.25">
      <c r="A248"/>
      <c r="B248" s="171"/>
    </row>
    <row r="249" spans="1:2" ht="15" x14ac:dyDescent="0.25">
      <c r="A249"/>
      <c r="B249" s="171"/>
    </row>
    <row r="250" spans="1:2" ht="15" x14ac:dyDescent="0.25">
      <c r="A250"/>
      <c r="B250" s="171"/>
    </row>
    <row r="251" spans="1:2" ht="15" x14ac:dyDescent="0.25">
      <c r="A251"/>
      <c r="B251" s="171"/>
    </row>
    <row r="252" spans="1:2" ht="15" x14ac:dyDescent="0.25">
      <c r="A252"/>
      <c r="B252" s="171"/>
    </row>
    <row r="253" spans="1:2" ht="15" x14ac:dyDescent="0.25">
      <c r="A253"/>
      <c r="B253" s="171"/>
    </row>
    <row r="254" spans="1:2" ht="15" x14ac:dyDescent="0.25">
      <c r="A254"/>
      <c r="B254" s="171"/>
    </row>
    <row r="255" spans="1:2" ht="15" x14ac:dyDescent="0.25">
      <c r="A255"/>
      <c r="B255" s="171"/>
    </row>
    <row r="256" spans="1:2" ht="15" x14ac:dyDescent="0.25">
      <c r="A256"/>
      <c r="B256" s="171"/>
    </row>
    <row r="257" spans="1:2" ht="15" x14ac:dyDescent="0.25">
      <c r="A257"/>
      <c r="B257" s="171"/>
    </row>
    <row r="258" spans="1:2" ht="15" x14ac:dyDescent="0.25">
      <c r="A258"/>
      <c r="B258" s="171"/>
    </row>
    <row r="259" spans="1:2" ht="15" x14ac:dyDescent="0.25">
      <c r="A259"/>
      <c r="B259" s="171"/>
    </row>
    <row r="260" spans="1:2" ht="15" x14ac:dyDescent="0.25">
      <c r="A260"/>
      <c r="B260" s="171"/>
    </row>
    <row r="261" spans="1:2" ht="15" x14ac:dyDescent="0.25">
      <c r="A261"/>
      <c r="B261" s="171"/>
    </row>
    <row r="262" spans="1:2" ht="15" x14ac:dyDescent="0.25">
      <c r="A262"/>
      <c r="B262" s="171"/>
    </row>
    <row r="263" spans="1:2" ht="15" x14ac:dyDescent="0.25">
      <c r="A263"/>
      <c r="B263" s="171"/>
    </row>
    <row r="264" spans="1:2" ht="15" x14ac:dyDescent="0.25">
      <c r="A264"/>
      <c r="B264" s="171"/>
    </row>
    <row r="265" spans="1:2" ht="15" x14ac:dyDescent="0.25">
      <c r="A265"/>
      <c r="B265" s="171"/>
    </row>
    <row r="266" spans="1:2" ht="15" x14ac:dyDescent="0.25">
      <c r="A266"/>
      <c r="B266" s="171"/>
    </row>
    <row r="267" spans="1:2" ht="15" x14ac:dyDescent="0.25">
      <c r="A267"/>
      <c r="B267" s="171"/>
    </row>
    <row r="268" spans="1:2" ht="15" x14ac:dyDescent="0.25">
      <c r="A268"/>
      <c r="B268" s="171"/>
    </row>
    <row r="269" spans="1:2" ht="15" x14ac:dyDescent="0.25">
      <c r="A269"/>
      <c r="B269" s="171"/>
    </row>
    <row r="270" spans="1:2" ht="15" x14ac:dyDescent="0.25">
      <c r="A270"/>
      <c r="B270" s="171"/>
    </row>
    <row r="271" spans="1:2" ht="15" x14ac:dyDescent="0.25">
      <c r="A271"/>
      <c r="B271" s="171"/>
    </row>
    <row r="272" spans="1:2" ht="15" x14ac:dyDescent="0.25">
      <c r="A272"/>
      <c r="B272" s="171"/>
    </row>
    <row r="273" spans="1:2" ht="15" x14ac:dyDescent="0.25">
      <c r="A273"/>
      <c r="B273" s="171"/>
    </row>
    <row r="274" spans="1:2" ht="15" x14ac:dyDescent="0.25">
      <c r="A274"/>
      <c r="B274" s="171"/>
    </row>
    <row r="275" spans="1:2" ht="15" x14ac:dyDescent="0.25">
      <c r="A275"/>
      <c r="B275" s="171"/>
    </row>
    <row r="276" spans="1:2" ht="15" x14ac:dyDescent="0.25">
      <c r="A276"/>
      <c r="B276" s="171"/>
    </row>
    <row r="277" spans="1:2" ht="15" x14ac:dyDescent="0.25">
      <c r="A277"/>
      <c r="B277" s="171"/>
    </row>
    <row r="278" spans="1:2" ht="15" x14ac:dyDescent="0.25">
      <c r="A278"/>
      <c r="B278" s="171"/>
    </row>
    <row r="279" spans="1:2" ht="15" x14ac:dyDescent="0.25">
      <c r="A279"/>
      <c r="B279" s="171"/>
    </row>
    <row r="280" spans="1:2" ht="15" x14ac:dyDescent="0.25">
      <c r="A280"/>
      <c r="B280" s="171"/>
    </row>
    <row r="281" spans="1:2" ht="15" x14ac:dyDescent="0.25">
      <c r="A281"/>
      <c r="B281" s="171"/>
    </row>
    <row r="282" spans="1:2" ht="15" x14ac:dyDescent="0.25">
      <c r="A282"/>
      <c r="B282" s="171"/>
    </row>
    <row r="283" spans="1:2" ht="15" x14ac:dyDescent="0.25">
      <c r="A283"/>
      <c r="B283" s="171"/>
    </row>
    <row r="284" spans="1:2" ht="15" x14ac:dyDescent="0.25">
      <c r="A284"/>
      <c r="B284" s="171"/>
    </row>
    <row r="285" spans="1:2" ht="15" x14ac:dyDescent="0.25">
      <c r="A285"/>
      <c r="B285" s="171"/>
    </row>
    <row r="286" spans="1:2" ht="15" x14ac:dyDescent="0.25">
      <c r="A286"/>
      <c r="B286" s="171"/>
    </row>
    <row r="287" spans="1:2" ht="15" x14ac:dyDescent="0.25">
      <c r="A287"/>
      <c r="B287" s="171"/>
    </row>
    <row r="288" spans="1:2" ht="15" x14ac:dyDescent="0.25">
      <c r="A288"/>
      <c r="B288" s="171"/>
    </row>
    <row r="289" spans="1:2" ht="15" x14ac:dyDescent="0.25">
      <c r="A289"/>
      <c r="B289" s="171"/>
    </row>
    <row r="290" spans="1:2" ht="15" x14ac:dyDescent="0.25">
      <c r="A290"/>
      <c r="B290" s="171"/>
    </row>
    <row r="291" spans="1:2" ht="15" x14ac:dyDescent="0.25">
      <c r="A291"/>
      <c r="B291" s="171"/>
    </row>
    <row r="292" spans="1:2" ht="15" x14ac:dyDescent="0.25">
      <c r="A292"/>
      <c r="B292" s="171"/>
    </row>
    <row r="293" spans="1:2" ht="15" x14ac:dyDescent="0.25">
      <c r="A293"/>
      <c r="B293" s="171"/>
    </row>
    <row r="294" spans="1:2" ht="15" x14ac:dyDescent="0.25">
      <c r="A294"/>
      <c r="B294" s="171"/>
    </row>
    <row r="295" spans="1:2" ht="15" x14ac:dyDescent="0.25">
      <c r="A295"/>
      <c r="B295" s="171"/>
    </row>
    <row r="296" spans="1:2" ht="15" x14ac:dyDescent="0.25">
      <c r="A296"/>
      <c r="B296" s="171"/>
    </row>
    <row r="297" spans="1:2" ht="15" x14ac:dyDescent="0.25">
      <c r="A297"/>
      <c r="B297" s="171"/>
    </row>
    <row r="298" spans="1:2" ht="15" x14ac:dyDescent="0.25">
      <c r="A298"/>
      <c r="B298" s="171"/>
    </row>
    <row r="299" spans="1:2" ht="15" x14ac:dyDescent="0.25">
      <c r="A299"/>
      <c r="B299" s="171"/>
    </row>
    <row r="300" spans="1:2" ht="15" x14ac:dyDescent="0.25">
      <c r="A300"/>
      <c r="B300" s="171"/>
    </row>
    <row r="301" spans="1:2" ht="15" x14ac:dyDescent="0.25">
      <c r="A301"/>
      <c r="B301" s="171"/>
    </row>
    <row r="302" spans="1:2" ht="15" x14ac:dyDescent="0.25">
      <c r="A302"/>
      <c r="B302" s="171"/>
    </row>
    <row r="303" spans="1:2" ht="15" x14ac:dyDescent="0.25">
      <c r="A303"/>
      <c r="B303" s="171"/>
    </row>
    <row r="304" spans="1:2" ht="15" x14ac:dyDescent="0.25">
      <c r="A304"/>
      <c r="B304" s="171"/>
    </row>
    <row r="305" spans="1:2" ht="15" x14ac:dyDescent="0.25">
      <c r="A305"/>
      <c r="B305" s="171"/>
    </row>
    <row r="306" spans="1:2" ht="15" x14ac:dyDescent="0.25">
      <c r="A306"/>
      <c r="B306" s="171"/>
    </row>
    <row r="307" spans="1:2" ht="15" x14ac:dyDescent="0.25">
      <c r="A307"/>
      <c r="B307" s="171"/>
    </row>
    <row r="308" spans="1:2" ht="15" x14ac:dyDescent="0.25">
      <c r="A308"/>
      <c r="B308" s="171"/>
    </row>
    <row r="309" spans="1:2" ht="15" x14ac:dyDescent="0.25">
      <c r="A309"/>
      <c r="B309" s="171"/>
    </row>
    <row r="310" spans="1:2" ht="15" x14ac:dyDescent="0.25">
      <c r="A310"/>
      <c r="B310" s="171"/>
    </row>
    <row r="311" spans="1:2" ht="15" x14ac:dyDescent="0.25">
      <c r="A311"/>
      <c r="B311" s="171"/>
    </row>
    <row r="312" spans="1:2" ht="15" x14ac:dyDescent="0.25">
      <c r="A312"/>
      <c r="B312" s="171"/>
    </row>
    <row r="313" spans="1:2" ht="15" x14ac:dyDescent="0.25">
      <c r="A313"/>
      <c r="B313" s="171"/>
    </row>
    <row r="314" spans="1:2" ht="15" x14ac:dyDescent="0.25">
      <c r="A314"/>
      <c r="B314" s="171"/>
    </row>
    <row r="315" spans="1:2" ht="15" x14ac:dyDescent="0.25">
      <c r="A315"/>
      <c r="B315" s="171"/>
    </row>
    <row r="316" spans="1:2" ht="15" x14ac:dyDescent="0.25">
      <c r="A316"/>
      <c r="B316" s="171"/>
    </row>
    <row r="317" spans="1:2" ht="15" x14ac:dyDescent="0.25">
      <c r="A317"/>
      <c r="B317" s="171"/>
    </row>
    <row r="318" spans="1:2" ht="15" x14ac:dyDescent="0.25">
      <c r="A318"/>
      <c r="B318" s="171"/>
    </row>
    <row r="319" spans="1:2" ht="15" x14ac:dyDescent="0.25">
      <c r="A319"/>
      <c r="B319" s="171"/>
    </row>
    <row r="320" spans="1:2" ht="15" x14ac:dyDescent="0.25">
      <c r="A320"/>
      <c r="B320" s="171"/>
    </row>
    <row r="321" spans="1:2" ht="15" x14ac:dyDescent="0.25">
      <c r="A321"/>
      <c r="B321" s="171"/>
    </row>
    <row r="322" spans="1:2" ht="15" x14ac:dyDescent="0.25">
      <c r="A322"/>
      <c r="B322" s="171"/>
    </row>
    <row r="323" spans="1:2" ht="15" x14ac:dyDescent="0.25">
      <c r="A323"/>
      <c r="B323" s="171"/>
    </row>
    <row r="324" spans="1:2" ht="15" x14ac:dyDescent="0.25">
      <c r="A324"/>
      <c r="B324" s="171"/>
    </row>
    <row r="325" spans="1:2" ht="15" x14ac:dyDescent="0.25">
      <c r="A325"/>
      <c r="B325" s="171"/>
    </row>
    <row r="326" spans="1:2" ht="15" x14ac:dyDescent="0.25">
      <c r="A326"/>
      <c r="B326" s="171"/>
    </row>
    <row r="327" spans="1:2" ht="15" x14ac:dyDescent="0.25">
      <c r="A327"/>
      <c r="B327" s="171"/>
    </row>
    <row r="328" spans="1:2" ht="15" x14ac:dyDescent="0.25">
      <c r="A328"/>
      <c r="B328" s="171"/>
    </row>
    <row r="329" spans="1:2" ht="15" x14ac:dyDescent="0.25">
      <c r="A329"/>
      <c r="B329" s="171"/>
    </row>
    <row r="330" spans="1:2" ht="15" x14ac:dyDescent="0.25">
      <c r="A330"/>
      <c r="B330" s="171"/>
    </row>
    <row r="331" spans="1:2" ht="15" x14ac:dyDescent="0.25">
      <c r="A331"/>
      <c r="B331" s="171"/>
    </row>
    <row r="332" spans="1:2" ht="15" x14ac:dyDescent="0.25">
      <c r="A332"/>
      <c r="B332" s="171"/>
    </row>
    <row r="333" spans="1:2" ht="15" x14ac:dyDescent="0.25">
      <c r="A333"/>
      <c r="B333" s="171"/>
    </row>
    <row r="334" spans="1:2" ht="15" x14ac:dyDescent="0.25">
      <c r="A334"/>
      <c r="B334" s="171"/>
    </row>
    <row r="335" spans="1:2" ht="15" x14ac:dyDescent="0.25">
      <c r="A335"/>
      <c r="B335" s="171"/>
    </row>
    <row r="336" spans="1:2" ht="15" x14ac:dyDescent="0.25">
      <c r="A336"/>
      <c r="B336" s="171"/>
    </row>
    <row r="337" spans="1:2" ht="15" x14ac:dyDescent="0.25">
      <c r="A337"/>
      <c r="B337" s="171"/>
    </row>
    <row r="338" spans="1:2" ht="15" x14ac:dyDescent="0.25">
      <c r="A338"/>
      <c r="B338" s="171"/>
    </row>
    <row r="339" spans="1:2" ht="15" x14ac:dyDescent="0.25">
      <c r="A339"/>
      <c r="B339" s="171"/>
    </row>
    <row r="340" spans="1:2" ht="15" x14ac:dyDescent="0.25">
      <c r="A340"/>
      <c r="B340" s="171"/>
    </row>
    <row r="341" spans="1:2" ht="15" x14ac:dyDescent="0.25">
      <c r="A341"/>
      <c r="B341" s="171"/>
    </row>
    <row r="342" spans="1:2" ht="15" x14ac:dyDescent="0.25">
      <c r="A342"/>
      <c r="B342" s="171"/>
    </row>
    <row r="343" spans="1:2" ht="15" x14ac:dyDescent="0.25">
      <c r="A343"/>
      <c r="B343" s="171"/>
    </row>
    <row r="344" spans="1:2" ht="15" x14ac:dyDescent="0.25">
      <c r="A344"/>
      <c r="B344" s="171"/>
    </row>
    <row r="345" spans="1:2" ht="15" x14ac:dyDescent="0.25">
      <c r="A345"/>
      <c r="B345" s="171"/>
    </row>
  </sheetData>
  <hyperlinks>
    <hyperlink ref="C1" location="Contenido!A1" display="Contenid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Contenido</vt:lpstr>
      <vt:lpstr>Cuadro 1</vt:lpstr>
      <vt:lpstr>Tabla</vt:lpstr>
      <vt:lpstr>Diccionario</vt:lpstr>
      <vt:lpstr>Contenido!Área_de_impresión</vt:lpstr>
      <vt:lpstr>'Cuadro 1'!Área_de_impresión</vt:lpstr>
      <vt:lpstr>'Cuadro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elicastillo</dc:creator>
  <cp:lastModifiedBy>CARLOS ACHURRA</cp:lastModifiedBy>
  <cp:lastPrinted>2025-09-23T15:04:47Z</cp:lastPrinted>
  <dcterms:created xsi:type="dcterms:W3CDTF">2017-10-03T18:21:38Z</dcterms:created>
  <dcterms:modified xsi:type="dcterms:W3CDTF">2025-09-23T15:17:50Z</dcterms:modified>
</cp:coreProperties>
</file>